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filterPrivacy="1" codeName="ThisWorkbook"/>
  <xr:revisionPtr revIDLastSave="0" documentId="8_{2655E2F5-077B-4C04-8D5D-1486AF6FA5E0}" xr6:coauthVersionLast="44" xr6:coauthVersionMax="44" xr10:uidLastSave="{00000000-0000-0000-0000-000000000000}"/>
  <bookViews>
    <workbookView xWindow="-120" yWindow="-120" windowWidth="29040" windowHeight="15840" tabRatio="968" xr2:uid="{00000000-000D-0000-FFFF-FFFF00000000}"/>
  </bookViews>
  <sheets>
    <sheet name="首页" sheetId="5" r:id="rId1"/>
    <sheet name="品质计算工具" sheetId="69" r:id="rId2"/>
    <sheet name="拾荒" sheetId="35" r:id="rId3"/>
    <sheet name="信条" sheetId="66" r:id="rId4"/>
    <sheet name="学习品" sheetId="63" r:id="rId5"/>
    <sheet name="奶酪" sheetId="67" r:id="rId6"/>
    <sheet name="酒水" sheetId="52" r:id="rId7"/>
    <sheet name="镶嵌品" sheetId="21" r:id="rId8"/>
    <sheet name="工具" sheetId="42" r:id="rId9"/>
    <sheet name="矿业" sheetId="30" r:id="rId10"/>
    <sheet name="作物" sheetId="24" r:id="rId11"/>
    <sheet name="食物表" sheetId="58" r:id="rId12"/>
    <sheet name="餐具" sheetId="38" r:id="rId13"/>
    <sheet name="建筑" sheetId="41" r:id="rId14"/>
    <sheet name="地板" sheetId="45" r:id="rId15"/>
    <sheet name="木材纹理" sheetId="44" r:id="rId16"/>
    <sheet name="伤病" sheetId="48" r:id="rId17"/>
    <sheet name="治疗药" sheetId="49" r:id="rId18"/>
    <sheet name="树木" sheetId="50" r:id="rId19"/>
    <sheet name="地形" sheetId="53" r:id="rId20"/>
  </sheets>
  <definedNames>
    <definedName name="杯垫子">#REF!</definedName>
    <definedName name="杯子类">#REF!</definedName>
    <definedName name="布">#REF!</definedName>
    <definedName name="船">工具!$A$1019:$I$1164</definedName>
    <definedName name="刀叉">#REF!</definedName>
    <definedName name="钓鱼工具">工具!$A$734:$I$960</definedName>
    <definedName name="房屋类">建筑!$A$238:$I$347</definedName>
    <definedName name="工具类">工具!$A$186:$I$340</definedName>
    <definedName name="家具类">工具!$A$404:$I$585</definedName>
    <definedName name="矿业类">建筑!$A$51:$I$368</definedName>
    <definedName name="领域类">建筑!$A$155:$I$246</definedName>
    <definedName name="炉火类">建筑!$A$4:$I$104</definedName>
    <definedName name="牛奶奶酪">#REF!</definedName>
    <definedName name="盘子类">#REF!</definedName>
    <definedName name="其他">工具!$A$1057:$I$1219</definedName>
    <definedName name="其他餐具">#REF!</definedName>
    <definedName name="其他类">建筑!$A$352:$I$533</definedName>
    <definedName name="墙">建筑!$A$125:$I$173</definedName>
    <definedName name="容器类">工具!$A$633:$I$760</definedName>
    <definedName name="生产加工类">工具!$A$13:$I$194</definedName>
    <definedName name="首页">首页!$1:$1048576</definedName>
    <definedName name="陶器">工具!$A$772:$I$890</definedName>
    <definedName name="线">#REF!</definedName>
    <definedName name="箱柜类">工具!$A$514:$I$679</definedName>
    <definedName name="羊奶奶酪">#REF!</definedName>
    <definedName name="叶子">#REF!</definedName>
    <definedName name="枝条">#REF!</definedName>
    <definedName name="种子">#REF!</definedName>
    <definedName name="桌布">#REF!</definedName>
  </definedNames>
  <calcPr calcId="191029"/>
  <fileRecoveryPr autoRecover="0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P7" i="69" l="1"/>
  <c r="H4" i="69"/>
  <c r="G4" i="69" s="1"/>
  <c r="H5" i="69"/>
  <c r="H6" i="69"/>
  <c r="H7" i="69"/>
  <c r="H8" i="69"/>
  <c r="V24" i="69"/>
  <c r="S24" i="69"/>
  <c r="K23" i="69"/>
  <c r="P21" i="69"/>
  <c r="P22" i="69" s="1"/>
  <c r="P23" i="69" s="1"/>
  <c r="P24" i="69" s="1"/>
  <c r="P25" i="69" s="1"/>
  <c r="P19" i="69"/>
  <c r="V16" i="69"/>
  <c r="S16" i="69"/>
  <c r="M16" i="69"/>
  <c r="M15" i="69"/>
  <c r="J15" i="69"/>
  <c r="J16" i="69" s="1"/>
  <c r="P13" i="69"/>
  <c r="E12" i="69"/>
  <c r="E11" i="69"/>
  <c r="E10" i="69"/>
  <c r="V8" i="69"/>
  <c r="S7" i="69"/>
  <c r="M7" i="69"/>
  <c r="J6" i="69"/>
  <c r="J7" i="69" s="1"/>
  <c r="G6" i="69"/>
  <c r="G5" i="69"/>
  <c r="K21" i="69"/>
  <c r="K22" i="69" l="1"/>
  <c r="M24" i="69" s="1"/>
  <c r="I3" i="63" l="1"/>
  <c r="J3" i="63"/>
  <c r="K3" i="63"/>
  <c r="L3" i="63"/>
  <c r="M3" i="63"/>
  <c r="P3" i="63" s="1"/>
  <c r="S3" i="63"/>
  <c r="I4" i="63"/>
  <c r="J4" i="63"/>
  <c r="K4" i="63"/>
  <c r="L4" i="63"/>
  <c r="M4" i="63"/>
  <c r="P4" i="63" s="1"/>
  <c r="S4" i="63"/>
  <c r="I5" i="63"/>
  <c r="N5" i="63" s="1"/>
  <c r="J5" i="63"/>
  <c r="K5" i="63"/>
  <c r="L5" i="63"/>
  <c r="O5" i="63" s="1"/>
  <c r="M5" i="63"/>
  <c r="P5" i="63" s="1"/>
  <c r="S5" i="63"/>
  <c r="I6" i="63"/>
  <c r="J6" i="63"/>
  <c r="K6" i="63"/>
  <c r="L6" i="63"/>
  <c r="M6" i="63"/>
  <c r="P6" i="63" s="1"/>
  <c r="S6" i="63"/>
  <c r="I7" i="63"/>
  <c r="J7" i="63"/>
  <c r="K7" i="63"/>
  <c r="L7" i="63"/>
  <c r="M7" i="63"/>
  <c r="O7" i="63" s="1"/>
  <c r="S7" i="63"/>
  <c r="I8" i="63"/>
  <c r="J8" i="63"/>
  <c r="K8" i="63"/>
  <c r="L8" i="63"/>
  <c r="M8" i="63"/>
  <c r="N8" i="63" s="1"/>
  <c r="S8" i="63"/>
  <c r="I9" i="63"/>
  <c r="J9" i="63"/>
  <c r="K9" i="63"/>
  <c r="L9" i="63"/>
  <c r="M9" i="63"/>
  <c r="P9" i="63" s="1"/>
  <c r="S9" i="63"/>
  <c r="I10" i="63"/>
  <c r="J10" i="63"/>
  <c r="K10" i="63"/>
  <c r="L10" i="63"/>
  <c r="O10" i="63" s="1"/>
  <c r="M10" i="63"/>
  <c r="N10" i="63" s="1"/>
  <c r="S10" i="63"/>
  <c r="I11" i="63"/>
  <c r="J11" i="63"/>
  <c r="K11" i="63"/>
  <c r="L11" i="63"/>
  <c r="M11" i="63"/>
  <c r="P11" i="63" s="1"/>
  <c r="S11" i="63"/>
  <c r="I12" i="63"/>
  <c r="J12" i="63"/>
  <c r="K12" i="63"/>
  <c r="L12" i="63"/>
  <c r="M12" i="63"/>
  <c r="P12" i="63" s="1"/>
  <c r="S12" i="63"/>
  <c r="I13" i="63"/>
  <c r="N13" i="63" s="1"/>
  <c r="J13" i="63"/>
  <c r="K13" i="63"/>
  <c r="L13" i="63"/>
  <c r="O13" i="63" s="1"/>
  <c r="M13" i="63"/>
  <c r="P13" i="63" s="1"/>
  <c r="S13" i="63"/>
  <c r="I14" i="63"/>
  <c r="J14" i="63"/>
  <c r="K14" i="63"/>
  <c r="L14" i="63"/>
  <c r="O14" i="63" s="1"/>
  <c r="M14" i="63"/>
  <c r="P14" i="63" s="1"/>
  <c r="S14" i="63"/>
  <c r="I15" i="63"/>
  <c r="J15" i="63"/>
  <c r="K15" i="63"/>
  <c r="L15" i="63"/>
  <c r="M15" i="63"/>
  <c r="O15" i="63" s="1"/>
  <c r="S15" i="63"/>
  <c r="I16" i="63"/>
  <c r="J16" i="63"/>
  <c r="K16" i="63"/>
  <c r="L16" i="63"/>
  <c r="M16" i="63"/>
  <c r="O16" i="63" s="1"/>
  <c r="N16" i="63"/>
  <c r="S16" i="63"/>
  <c r="I17" i="63"/>
  <c r="J17" i="63"/>
  <c r="K17" i="63"/>
  <c r="L17" i="63"/>
  <c r="M17" i="63"/>
  <c r="P17" i="63" s="1"/>
  <c r="S17" i="63"/>
  <c r="I18" i="63"/>
  <c r="J18" i="63"/>
  <c r="K18" i="63"/>
  <c r="L18" i="63"/>
  <c r="O18" i="63" s="1"/>
  <c r="M18" i="63"/>
  <c r="N18" i="63" s="1"/>
  <c r="P18" i="63"/>
  <c r="S18" i="63"/>
  <c r="I19" i="63"/>
  <c r="J19" i="63"/>
  <c r="K19" i="63"/>
  <c r="L19" i="63"/>
  <c r="M19" i="63"/>
  <c r="P19" i="63" s="1"/>
  <c r="S19" i="63"/>
  <c r="I20" i="63"/>
  <c r="J20" i="63"/>
  <c r="K20" i="63"/>
  <c r="L20" i="63"/>
  <c r="O20" i="63" s="1"/>
  <c r="M20" i="63"/>
  <c r="P20" i="63" s="1"/>
  <c r="S20" i="63"/>
  <c r="I21" i="63"/>
  <c r="J21" i="63"/>
  <c r="K21" i="63"/>
  <c r="L21" i="63"/>
  <c r="M21" i="63"/>
  <c r="P21" i="63" s="1"/>
  <c r="S21" i="63"/>
  <c r="I22" i="63"/>
  <c r="J22" i="63"/>
  <c r="K22" i="63"/>
  <c r="L22" i="63"/>
  <c r="M22" i="63"/>
  <c r="P22" i="63" s="1"/>
  <c r="S22" i="63"/>
  <c r="I23" i="63"/>
  <c r="J23" i="63"/>
  <c r="K23" i="63"/>
  <c r="L23" i="63"/>
  <c r="M23" i="63"/>
  <c r="N23" i="63"/>
  <c r="O23" i="63"/>
  <c r="P23" i="63"/>
  <c r="S23" i="63"/>
  <c r="I24" i="63"/>
  <c r="J24" i="63"/>
  <c r="K24" i="63"/>
  <c r="L24" i="63"/>
  <c r="M24" i="63"/>
  <c r="O24" i="63" s="1"/>
  <c r="S24" i="63"/>
  <c r="I25" i="63"/>
  <c r="J25" i="63"/>
  <c r="K25" i="63"/>
  <c r="M25" i="63"/>
  <c r="S25" i="63"/>
  <c r="I26" i="63"/>
  <c r="J26" i="63"/>
  <c r="K26" i="63"/>
  <c r="L26" i="63"/>
  <c r="M26" i="63"/>
  <c r="P26" i="63" s="1"/>
  <c r="N26" i="63"/>
  <c r="S26" i="63"/>
  <c r="I27" i="63"/>
  <c r="J27" i="63"/>
  <c r="K27" i="63"/>
  <c r="M27" i="63"/>
  <c r="N27" i="63"/>
  <c r="S27" i="63"/>
  <c r="I28" i="63"/>
  <c r="J28" i="63"/>
  <c r="K28" i="63"/>
  <c r="L28" i="63"/>
  <c r="O28" i="63" s="1"/>
  <c r="M28" i="63"/>
  <c r="P28" i="63" s="1"/>
  <c r="S28" i="63"/>
  <c r="I29" i="63"/>
  <c r="J29" i="63"/>
  <c r="K29" i="63"/>
  <c r="L29" i="63"/>
  <c r="M29" i="63"/>
  <c r="N29" i="63" s="1"/>
  <c r="P29" i="63"/>
  <c r="S29" i="63"/>
  <c r="I30" i="63"/>
  <c r="J30" i="63"/>
  <c r="K30" i="63"/>
  <c r="L30" i="63"/>
  <c r="M30" i="63"/>
  <c r="N30" i="63" s="1"/>
  <c r="S30" i="63"/>
  <c r="I31" i="63"/>
  <c r="J31" i="63"/>
  <c r="K31" i="63"/>
  <c r="L31" i="63"/>
  <c r="M31" i="63"/>
  <c r="P31" i="63" s="1"/>
  <c r="S31" i="63"/>
  <c r="I32" i="63"/>
  <c r="J32" i="63"/>
  <c r="K32" i="63"/>
  <c r="L32" i="63"/>
  <c r="M32" i="63"/>
  <c r="N32" i="63" s="1"/>
  <c r="P32" i="63"/>
  <c r="S32" i="63"/>
  <c r="I33" i="63"/>
  <c r="J33" i="63"/>
  <c r="K33" i="63"/>
  <c r="L33" i="63"/>
  <c r="M33" i="63"/>
  <c r="P33" i="63" s="1"/>
  <c r="S33" i="63"/>
  <c r="I34" i="63"/>
  <c r="J34" i="63"/>
  <c r="K34" i="63"/>
  <c r="L34" i="63"/>
  <c r="M34" i="63"/>
  <c r="P34" i="63" s="1"/>
  <c r="S34" i="63"/>
  <c r="I35" i="63"/>
  <c r="J35" i="63"/>
  <c r="K35" i="63"/>
  <c r="L35" i="63"/>
  <c r="M35" i="63"/>
  <c r="P35" i="63" s="1"/>
  <c r="S35" i="63"/>
  <c r="I36" i="63"/>
  <c r="J36" i="63"/>
  <c r="K36" i="63"/>
  <c r="L36" i="63"/>
  <c r="M36" i="63"/>
  <c r="P36" i="63" s="1"/>
  <c r="S36" i="63"/>
  <c r="I37" i="63"/>
  <c r="J37" i="63"/>
  <c r="K37" i="63"/>
  <c r="L37" i="63"/>
  <c r="M37" i="63"/>
  <c r="N37" i="63" s="1"/>
  <c r="P37" i="63"/>
  <c r="S37" i="63"/>
  <c r="I38" i="63"/>
  <c r="J38" i="63"/>
  <c r="K38" i="63"/>
  <c r="L38" i="63"/>
  <c r="M38" i="63"/>
  <c r="O38" i="63" s="1"/>
  <c r="S38" i="63"/>
  <c r="I39" i="63"/>
  <c r="N39" i="63" s="1"/>
  <c r="J39" i="63"/>
  <c r="K39" i="63"/>
  <c r="L39" i="63"/>
  <c r="M39" i="63"/>
  <c r="P39" i="63" s="1"/>
  <c r="S39" i="63"/>
  <c r="I40" i="63"/>
  <c r="J40" i="63"/>
  <c r="K40" i="63"/>
  <c r="L40" i="63"/>
  <c r="M40" i="63"/>
  <c r="N40" i="63" s="1"/>
  <c r="S40" i="63"/>
  <c r="I41" i="63"/>
  <c r="J41" i="63"/>
  <c r="K41" i="63"/>
  <c r="L41" i="63"/>
  <c r="M41" i="63"/>
  <c r="P41" i="63" s="1"/>
  <c r="N41" i="63"/>
  <c r="O41" i="63"/>
  <c r="S41" i="63"/>
  <c r="I42" i="63"/>
  <c r="J42" i="63"/>
  <c r="K42" i="63"/>
  <c r="L42" i="63"/>
  <c r="M42" i="63"/>
  <c r="P42" i="63" s="1"/>
  <c r="N42" i="63"/>
  <c r="S42" i="63"/>
  <c r="I43" i="63"/>
  <c r="J43" i="63"/>
  <c r="K43" i="63"/>
  <c r="L43" i="63"/>
  <c r="M43" i="63"/>
  <c r="P43" i="63" s="1"/>
  <c r="S43" i="63"/>
  <c r="I44" i="63"/>
  <c r="N44" i="63" s="1"/>
  <c r="J44" i="63"/>
  <c r="K44" i="63"/>
  <c r="L44" i="63"/>
  <c r="M44" i="63"/>
  <c r="P44" i="63"/>
  <c r="S44" i="63"/>
  <c r="I45" i="63"/>
  <c r="J45" i="63"/>
  <c r="K45" i="63"/>
  <c r="L45" i="63"/>
  <c r="M45" i="63"/>
  <c r="N45" i="63" s="1"/>
  <c r="P45" i="63"/>
  <c r="S45" i="63"/>
  <c r="I46" i="63"/>
  <c r="J46" i="63"/>
  <c r="K46" i="63"/>
  <c r="L46" i="63"/>
  <c r="M46" i="63"/>
  <c r="O46" i="63" s="1"/>
  <c r="S46" i="63"/>
  <c r="I47" i="63"/>
  <c r="J47" i="63"/>
  <c r="K47" i="63"/>
  <c r="L47" i="63"/>
  <c r="O47" i="63" s="1"/>
  <c r="M47" i="63"/>
  <c r="P47" i="63" s="1"/>
  <c r="S47" i="63"/>
  <c r="I48" i="63"/>
  <c r="J48" i="63"/>
  <c r="K48" i="63"/>
  <c r="L48" i="63"/>
  <c r="M48" i="63"/>
  <c r="N48" i="63" s="1"/>
  <c r="P48" i="63"/>
  <c r="S48" i="63"/>
  <c r="I49" i="63"/>
  <c r="J49" i="63"/>
  <c r="K49" i="63"/>
  <c r="L49" i="63"/>
  <c r="M49" i="63"/>
  <c r="P49" i="63" s="1"/>
  <c r="S49" i="63"/>
  <c r="I50" i="63"/>
  <c r="J50" i="63"/>
  <c r="K50" i="63"/>
  <c r="L50" i="63"/>
  <c r="M50" i="63"/>
  <c r="P50" i="63" s="1"/>
  <c r="S50" i="63"/>
  <c r="I51" i="63"/>
  <c r="N51" i="63" s="1"/>
  <c r="J51" i="63"/>
  <c r="K51" i="63"/>
  <c r="L51" i="63"/>
  <c r="O51" i="63" s="1"/>
  <c r="M51" i="63"/>
  <c r="P51" i="63" s="1"/>
  <c r="S51" i="63"/>
  <c r="I52" i="63"/>
  <c r="J52" i="63"/>
  <c r="K52" i="63"/>
  <c r="L52" i="63"/>
  <c r="M52" i="63"/>
  <c r="P52" i="63" s="1"/>
  <c r="S52" i="63"/>
  <c r="I53" i="63"/>
  <c r="J53" i="63"/>
  <c r="K53" i="63"/>
  <c r="L53" i="63"/>
  <c r="M53" i="63"/>
  <c r="P53" i="63" s="1"/>
  <c r="N53" i="63"/>
  <c r="S53" i="63"/>
  <c r="I54" i="63"/>
  <c r="J54" i="63"/>
  <c r="K54" i="63"/>
  <c r="L54" i="63"/>
  <c r="M54" i="63"/>
  <c r="O54" i="63" s="1"/>
  <c r="S54" i="63"/>
  <c r="I55" i="63"/>
  <c r="J55" i="63"/>
  <c r="K55" i="63"/>
  <c r="L55" i="63"/>
  <c r="M55" i="63"/>
  <c r="P55" i="63" s="1"/>
  <c r="S55" i="63"/>
  <c r="I56" i="63"/>
  <c r="J56" i="63"/>
  <c r="K56" i="63"/>
  <c r="L56" i="63"/>
  <c r="M56" i="63"/>
  <c r="N56" i="63" s="1"/>
  <c r="S56" i="63"/>
  <c r="I57" i="63"/>
  <c r="J57" i="63"/>
  <c r="K57" i="63"/>
  <c r="L57" i="63"/>
  <c r="M57" i="63"/>
  <c r="P57" i="63" s="1"/>
  <c r="N57" i="63"/>
  <c r="O57" i="63"/>
  <c r="S57" i="63"/>
  <c r="I58" i="63"/>
  <c r="J58" i="63"/>
  <c r="K58" i="63"/>
  <c r="L58" i="63"/>
  <c r="M58" i="63"/>
  <c r="P58" i="63" s="1"/>
  <c r="N58" i="63"/>
  <c r="S58" i="63"/>
  <c r="I59" i="63"/>
  <c r="J59" i="63"/>
  <c r="K59" i="63"/>
  <c r="L59" i="63"/>
  <c r="M59" i="63"/>
  <c r="P59" i="63" s="1"/>
  <c r="S59" i="63"/>
  <c r="I60" i="63"/>
  <c r="J60" i="63"/>
  <c r="K60" i="63"/>
  <c r="L60" i="63"/>
  <c r="M60" i="63"/>
  <c r="P60" i="63" s="1"/>
  <c r="S60" i="63"/>
  <c r="I61" i="63"/>
  <c r="J61" i="63"/>
  <c r="K61" i="63"/>
  <c r="L61" i="63"/>
  <c r="M61" i="63"/>
  <c r="P61" i="63" s="1"/>
  <c r="N61" i="63"/>
  <c r="S61" i="63"/>
  <c r="I62" i="63"/>
  <c r="J62" i="63"/>
  <c r="K62" i="63"/>
  <c r="L62" i="63"/>
  <c r="M62" i="63"/>
  <c r="O62" i="63" s="1"/>
  <c r="S62" i="63"/>
  <c r="I63" i="63"/>
  <c r="J63" i="63"/>
  <c r="K63" i="63"/>
  <c r="L63" i="63"/>
  <c r="M63" i="63"/>
  <c r="P63" i="63" s="1"/>
  <c r="S63" i="63"/>
  <c r="I64" i="63"/>
  <c r="J64" i="63"/>
  <c r="K64" i="63"/>
  <c r="L64" i="63"/>
  <c r="O64" i="63" s="1"/>
  <c r="M64" i="63"/>
  <c r="N64" i="63" s="1"/>
  <c r="S64" i="63"/>
  <c r="I65" i="63"/>
  <c r="J65" i="63"/>
  <c r="K65" i="63"/>
  <c r="L65" i="63"/>
  <c r="M65" i="63"/>
  <c r="P65" i="63" s="1"/>
  <c r="S65" i="63"/>
  <c r="I66" i="63"/>
  <c r="J66" i="63"/>
  <c r="K66" i="63"/>
  <c r="L66" i="63"/>
  <c r="M66" i="63"/>
  <c r="P66" i="63" s="1"/>
  <c r="S66" i="63"/>
  <c r="I67" i="63"/>
  <c r="N67" i="63" s="1"/>
  <c r="J67" i="63"/>
  <c r="K67" i="63"/>
  <c r="L67" i="63"/>
  <c r="O67" i="63" s="1"/>
  <c r="M67" i="63"/>
  <c r="P67" i="63" s="1"/>
  <c r="S67" i="63"/>
  <c r="I68" i="63"/>
  <c r="J68" i="63"/>
  <c r="K68" i="63"/>
  <c r="L68" i="63"/>
  <c r="O68" i="63" s="1"/>
  <c r="M68" i="63"/>
  <c r="P68" i="63" s="1"/>
  <c r="S68" i="63"/>
  <c r="I69" i="63"/>
  <c r="J69" i="63"/>
  <c r="K69" i="63"/>
  <c r="L69" i="63"/>
  <c r="M69" i="63"/>
  <c r="O69" i="63" s="1"/>
  <c r="S69" i="63"/>
  <c r="I70" i="63"/>
  <c r="J70" i="63"/>
  <c r="K70" i="63"/>
  <c r="L70" i="63"/>
  <c r="M70" i="63"/>
  <c r="O70" i="63" s="1"/>
  <c r="N70" i="63"/>
  <c r="S70" i="63"/>
  <c r="I71" i="63"/>
  <c r="J71" i="63"/>
  <c r="K71" i="63"/>
  <c r="L71" i="63"/>
  <c r="M71" i="63"/>
  <c r="P71" i="63" s="1"/>
  <c r="S71" i="63"/>
  <c r="I72" i="63"/>
  <c r="J72" i="63"/>
  <c r="K72" i="63"/>
  <c r="L72" i="63"/>
  <c r="M72" i="63"/>
  <c r="N72" i="63" s="1"/>
  <c r="P72" i="63"/>
  <c r="S72" i="63"/>
  <c r="I73" i="63"/>
  <c r="J73" i="63"/>
  <c r="K73" i="63"/>
  <c r="L73" i="63"/>
  <c r="M73" i="63"/>
  <c r="P73" i="63" s="1"/>
  <c r="O73" i="63"/>
  <c r="S73" i="63"/>
  <c r="I74" i="63"/>
  <c r="J74" i="63"/>
  <c r="K74" i="63"/>
  <c r="L74" i="63"/>
  <c r="O74" i="63" s="1"/>
  <c r="M74" i="63"/>
  <c r="P74" i="63" s="1"/>
  <c r="S74" i="63"/>
  <c r="I75" i="63"/>
  <c r="J75" i="63"/>
  <c r="K75" i="63"/>
  <c r="L75" i="63"/>
  <c r="M75" i="63"/>
  <c r="P75" i="63" s="1"/>
  <c r="S75" i="63"/>
  <c r="I76" i="63"/>
  <c r="J76" i="63"/>
  <c r="K76" i="63"/>
  <c r="L76" i="63"/>
  <c r="M76" i="63"/>
  <c r="P76" i="63" s="1"/>
  <c r="S76" i="63"/>
  <c r="I77" i="63"/>
  <c r="J77" i="63"/>
  <c r="K77" i="63"/>
  <c r="L77" i="63"/>
  <c r="M77" i="63"/>
  <c r="N77" i="63"/>
  <c r="O77" i="63"/>
  <c r="P77" i="63"/>
  <c r="S77" i="63"/>
  <c r="I78" i="63"/>
  <c r="J78" i="63"/>
  <c r="K78" i="63"/>
  <c r="L78" i="63"/>
  <c r="M78" i="63"/>
  <c r="O78" i="63" s="1"/>
  <c r="S78" i="63"/>
  <c r="I79" i="63"/>
  <c r="N79" i="63" s="1"/>
  <c r="J79" i="63"/>
  <c r="K79" i="63"/>
  <c r="L79" i="63"/>
  <c r="M79" i="63"/>
  <c r="P79" i="63" s="1"/>
  <c r="S79" i="63"/>
  <c r="I80" i="63"/>
  <c r="J80" i="63"/>
  <c r="K80" i="63"/>
  <c r="L80" i="63"/>
  <c r="M80" i="63"/>
  <c r="N80" i="63" s="1"/>
  <c r="S80" i="63"/>
  <c r="I81" i="63"/>
  <c r="J81" i="63"/>
  <c r="K81" i="63"/>
  <c r="L81" i="63"/>
  <c r="M81" i="63"/>
  <c r="P81" i="63" s="1"/>
  <c r="N81" i="63"/>
  <c r="S81" i="63"/>
  <c r="I82" i="63"/>
  <c r="J82" i="63"/>
  <c r="K82" i="63"/>
  <c r="L82" i="63"/>
  <c r="M82" i="63"/>
  <c r="P82" i="63" s="1"/>
  <c r="N82" i="63"/>
  <c r="S82" i="63"/>
  <c r="I83" i="63"/>
  <c r="J83" i="63"/>
  <c r="K83" i="63"/>
  <c r="L83" i="63"/>
  <c r="M83" i="63"/>
  <c r="P83" i="63" s="1"/>
  <c r="S83" i="63"/>
  <c r="I84" i="63"/>
  <c r="N84" i="63" s="1"/>
  <c r="J84" i="63"/>
  <c r="K84" i="63"/>
  <c r="L84" i="63"/>
  <c r="M84" i="63"/>
  <c r="P84" i="63" s="1"/>
  <c r="S84" i="63"/>
  <c r="I85" i="63"/>
  <c r="J85" i="63"/>
  <c r="K85" i="63"/>
  <c r="L85" i="63"/>
  <c r="M85" i="63"/>
  <c r="N85" i="63" s="1"/>
  <c r="S85" i="63"/>
  <c r="I86" i="63"/>
  <c r="J86" i="63"/>
  <c r="K86" i="63"/>
  <c r="L86" i="63"/>
  <c r="M86" i="63"/>
  <c r="O86" i="63" s="1"/>
  <c r="S86" i="63"/>
  <c r="I87" i="63"/>
  <c r="J87" i="63"/>
  <c r="K87" i="63"/>
  <c r="L87" i="63"/>
  <c r="M87" i="63"/>
  <c r="P87" i="63" s="1"/>
  <c r="S87" i="63"/>
  <c r="I88" i="63"/>
  <c r="J88" i="63"/>
  <c r="K88" i="63"/>
  <c r="L88" i="63"/>
  <c r="M88" i="63"/>
  <c r="N88" i="63" s="1"/>
  <c r="S88" i="63"/>
  <c r="I89" i="63"/>
  <c r="J89" i="63"/>
  <c r="K89" i="63"/>
  <c r="L89" i="63"/>
  <c r="M89" i="63"/>
  <c r="P89" i="63" s="1"/>
  <c r="S89" i="63"/>
  <c r="I90" i="63"/>
  <c r="J90" i="63"/>
  <c r="K90" i="63"/>
  <c r="L90" i="63"/>
  <c r="M90" i="63"/>
  <c r="P90" i="63" s="1"/>
  <c r="N90" i="63"/>
  <c r="S90" i="63"/>
  <c r="I91" i="63"/>
  <c r="N91" i="63" s="1"/>
  <c r="J91" i="63"/>
  <c r="K91" i="63"/>
  <c r="L91" i="63"/>
  <c r="O91" i="63" s="1"/>
  <c r="M91" i="63"/>
  <c r="P91" i="63" s="1"/>
  <c r="S91" i="63"/>
  <c r="I92" i="63"/>
  <c r="J92" i="63"/>
  <c r="K92" i="63"/>
  <c r="L92" i="63"/>
  <c r="M92" i="63"/>
  <c r="P92" i="63" s="1"/>
  <c r="S92" i="63"/>
  <c r="I93" i="63"/>
  <c r="J93" i="63"/>
  <c r="K93" i="63"/>
  <c r="L93" i="63"/>
  <c r="M93" i="63"/>
  <c r="P93" i="63" s="1"/>
  <c r="N93" i="63"/>
  <c r="O93" i="63"/>
  <c r="S93" i="63"/>
  <c r="I94" i="63"/>
  <c r="J94" i="63"/>
  <c r="K94" i="63"/>
  <c r="L94" i="63"/>
  <c r="M94" i="63"/>
  <c r="O94" i="63" s="1"/>
  <c r="S94" i="63"/>
  <c r="I95" i="63"/>
  <c r="N95" i="63" s="1"/>
  <c r="J95" i="63"/>
  <c r="K95" i="63"/>
  <c r="L95" i="63"/>
  <c r="M95" i="63"/>
  <c r="P95" i="63" s="1"/>
  <c r="S95" i="63"/>
  <c r="I96" i="63"/>
  <c r="J96" i="63"/>
  <c r="K96" i="63"/>
  <c r="L96" i="63"/>
  <c r="M96" i="63"/>
  <c r="N96" i="63" s="1"/>
  <c r="P96" i="63"/>
  <c r="S96" i="63"/>
  <c r="I97" i="63"/>
  <c r="J97" i="63"/>
  <c r="K97" i="63"/>
  <c r="L97" i="63"/>
  <c r="M97" i="63"/>
  <c r="P97" i="63" s="1"/>
  <c r="S97" i="63"/>
  <c r="I98" i="63"/>
  <c r="J98" i="63"/>
  <c r="K98" i="63"/>
  <c r="L98" i="63"/>
  <c r="M98" i="63"/>
  <c r="P98" i="63" s="1"/>
  <c r="S98" i="63"/>
  <c r="I99" i="63"/>
  <c r="J99" i="63"/>
  <c r="K99" i="63"/>
  <c r="L99" i="63"/>
  <c r="M99" i="63"/>
  <c r="P99" i="63" s="1"/>
  <c r="S99" i="63"/>
  <c r="I100" i="63"/>
  <c r="J100" i="63"/>
  <c r="K100" i="63"/>
  <c r="L100" i="63"/>
  <c r="M100" i="63"/>
  <c r="P100" i="63" s="1"/>
  <c r="S100" i="63"/>
  <c r="I101" i="63"/>
  <c r="J101" i="63"/>
  <c r="K101" i="63"/>
  <c r="L101" i="63"/>
  <c r="M101" i="63"/>
  <c r="N101" i="63" s="1"/>
  <c r="S101" i="63"/>
  <c r="I102" i="63"/>
  <c r="J102" i="63"/>
  <c r="K102" i="63"/>
  <c r="L102" i="63"/>
  <c r="M102" i="63"/>
  <c r="O102" i="63" s="1"/>
  <c r="S102" i="63"/>
  <c r="I103" i="63"/>
  <c r="J103" i="63"/>
  <c r="K103" i="63"/>
  <c r="L103" i="63"/>
  <c r="M103" i="63"/>
  <c r="P103" i="63" s="1"/>
  <c r="S103" i="63"/>
  <c r="I104" i="63"/>
  <c r="J104" i="63"/>
  <c r="K104" i="63"/>
  <c r="L104" i="63"/>
  <c r="M104" i="63"/>
  <c r="N104" i="63" s="1"/>
  <c r="S104" i="63"/>
  <c r="I105" i="63"/>
  <c r="J105" i="63"/>
  <c r="K105" i="63"/>
  <c r="L105" i="63"/>
  <c r="M105" i="63"/>
  <c r="P105" i="63" s="1"/>
  <c r="O105" i="63"/>
  <c r="S105" i="63"/>
  <c r="I106" i="63"/>
  <c r="J106" i="63"/>
  <c r="K106" i="63"/>
  <c r="L106" i="63"/>
  <c r="M106" i="63"/>
  <c r="P106" i="63" s="1"/>
  <c r="S106" i="63"/>
  <c r="I107" i="63"/>
  <c r="J107" i="63"/>
  <c r="K107" i="63"/>
  <c r="L107" i="63"/>
  <c r="M107" i="63"/>
  <c r="P107" i="63" s="1"/>
  <c r="S107" i="63"/>
  <c r="I108" i="63"/>
  <c r="J108" i="63"/>
  <c r="K108" i="63"/>
  <c r="L108" i="63"/>
  <c r="M108" i="63"/>
  <c r="P108" i="63"/>
  <c r="S108" i="63"/>
  <c r="I109" i="63"/>
  <c r="J109" i="63"/>
  <c r="K109" i="63"/>
  <c r="L109" i="63"/>
  <c r="M109" i="63"/>
  <c r="N109" i="63" s="1"/>
  <c r="O109" i="63"/>
  <c r="P109" i="63"/>
  <c r="S109" i="63"/>
  <c r="I110" i="63"/>
  <c r="J110" i="63"/>
  <c r="K110" i="63"/>
  <c r="L110" i="63"/>
  <c r="M110" i="63"/>
  <c r="O110" i="63" s="1"/>
  <c r="N110" i="63"/>
  <c r="S110" i="63"/>
  <c r="I111" i="63"/>
  <c r="J111" i="63"/>
  <c r="K111" i="63"/>
  <c r="L111" i="63"/>
  <c r="O111" i="63" s="1"/>
  <c r="M111" i="63"/>
  <c r="P111" i="63" s="1"/>
  <c r="S111" i="63"/>
  <c r="I112" i="63"/>
  <c r="J112" i="63"/>
  <c r="K112" i="63"/>
  <c r="L112" i="63"/>
  <c r="M112" i="63"/>
  <c r="N112" i="63" s="1"/>
  <c r="P112" i="63"/>
  <c r="S112" i="63"/>
  <c r="I113" i="63"/>
  <c r="J113" i="63"/>
  <c r="K113" i="63"/>
  <c r="L113" i="63"/>
  <c r="M113" i="63"/>
  <c r="P113" i="63" s="1"/>
  <c r="S113" i="63"/>
  <c r="I114" i="63"/>
  <c r="J114" i="63"/>
  <c r="K114" i="63"/>
  <c r="L114" i="63"/>
  <c r="M114" i="63"/>
  <c r="P114" i="63" s="1"/>
  <c r="S114" i="63"/>
  <c r="I115" i="63"/>
  <c r="J115" i="63"/>
  <c r="K115" i="63"/>
  <c r="L115" i="63"/>
  <c r="M115" i="63"/>
  <c r="P115" i="63" s="1"/>
  <c r="S115" i="63"/>
  <c r="I116" i="63"/>
  <c r="J116" i="63"/>
  <c r="K116" i="63"/>
  <c r="L116" i="63"/>
  <c r="M116" i="63"/>
  <c r="P116" i="63" s="1"/>
  <c r="S116" i="63"/>
  <c r="I117" i="63"/>
  <c r="J117" i="63"/>
  <c r="K117" i="63"/>
  <c r="L117" i="63"/>
  <c r="M117" i="63"/>
  <c r="O117" i="63" s="1"/>
  <c r="N117" i="63"/>
  <c r="P117" i="63"/>
  <c r="S117" i="63"/>
  <c r="I118" i="63"/>
  <c r="J118" i="63"/>
  <c r="K118" i="63"/>
  <c r="L118" i="63"/>
  <c r="M118" i="63"/>
  <c r="N118" i="63" s="1"/>
  <c r="S118" i="63"/>
  <c r="I119" i="63"/>
  <c r="J119" i="63"/>
  <c r="K119" i="63"/>
  <c r="L119" i="63"/>
  <c r="M119" i="63"/>
  <c r="P119" i="63" s="1"/>
  <c r="S119" i="63"/>
  <c r="I120" i="63"/>
  <c r="J120" i="63"/>
  <c r="K120" i="63"/>
  <c r="L120" i="63"/>
  <c r="M120" i="63"/>
  <c r="N120" i="63" s="1"/>
  <c r="S120" i="63"/>
  <c r="I121" i="63"/>
  <c r="J121" i="63"/>
  <c r="K121" i="63"/>
  <c r="L121" i="63"/>
  <c r="M121" i="63"/>
  <c r="P121" i="63" s="1"/>
  <c r="S121" i="63"/>
  <c r="I122" i="63"/>
  <c r="J122" i="63"/>
  <c r="K122" i="63"/>
  <c r="L122" i="63"/>
  <c r="M122" i="63"/>
  <c r="P122" i="63" s="1"/>
  <c r="S122" i="63"/>
  <c r="I123" i="63"/>
  <c r="N123" i="63" s="1"/>
  <c r="J123" i="63"/>
  <c r="K123" i="63"/>
  <c r="L123" i="63"/>
  <c r="O123" i="63" s="1"/>
  <c r="M123" i="63"/>
  <c r="P123" i="63" s="1"/>
  <c r="S123" i="63"/>
  <c r="I124" i="63"/>
  <c r="J124" i="63"/>
  <c r="K124" i="63"/>
  <c r="L124" i="63"/>
  <c r="M124" i="63"/>
  <c r="P124" i="63"/>
  <c r="S124" i="63"/>
  <c r="I125" i="63"/>
  <c r="J125" i="63"/>
  <c r="K125" i="63"/>
  <c r="L125" i="63"/>
  <c r="M125" i="63"/>
  <c r="O125" i="63" s="1"/>
  <c r="S125" i="63"/>
  <c r="I126" i="63"/>
  <c r="J126" i="63"/>
  <c r="K126" i="63"/>
  <c r="L126" i="63"/>
  <c r="M126" i="63"/>
  <c r="O126" i="63" s="1"/>
  <c r="N126" i="63"/>
  <c r="S126" i="63"/>
  <c r="I127" i="63"/>
  <c r="J127" i="63"/>
  <c r="K127" i="63"/>
  <c r="L127" i="63"/>
  <c r="M127" i="63"/>
  <c r="P127" i="63" s="1"/>
  <c r="S127" i="63"/>
  <c r="I128" i="63"/>
  <c r="J128" i="63"/>
  <c r="K128" i="63"/>
  <c r="L128" i="63"/>
  <c r="M128" i="63"/>
  <c r="N128" i="63" s="1"/>
  <c r="S128" i="63"/>
  <c r="I129" i="63"/>
  <c r="J129" i="63"/>
  <c r="K129" i="63"/>
  <c r="L129" i="63"/>
  <c r="M129" i="63"/>
  <c r="P129" i="63" s="1"/>
  <c r="O129" i="63"/>
  <c r="S129" i="63"/>
  <c r="I130" i="63"/>
  <c r="J130" i="63"/>
  <c r="K130" i="63"/>
  <c r="L130" i="63"/>
  <c r="M130" i="63"/>
  <c r="P130" i="63" s="1"/>
  <c r="S130" i="63"/>
  <c r="I131" i="63"/>
  <c r="J131" i="63"/>
  <c r="K131" i="63"/>
  <c r="L131" i="63"/>
  <c r="M131" i="63"/>
  <c r="P131" i="63" s="1"/>
  <c r="S131" i="63"/>
  <c r="I132" i="63"/>
  <c r="J132" i="63"/>
  <c r="K132" i="63"/>
  <c r="L132" i="63"/>
  <c r="M132" i="63"/>
  <c r="P132" i="63" s="1"/>
  <c r="S132" i="63"/>
  <c r="I133" i="63"/>
  <c r="J133" i="63"/>
  <c r="K133" i="63"/>
  <c r="L133" i="63"/>
  <c r="M133" i="63"/>
  <c r="P133" i="63" s="1"/>
  <c r="N133" i="63"/>
  <c r="S133" i="63"/>
  <c r="I134" i="63"/>
  <c r="J134" i="63"/>
  <c r="K134" i="63"/>
  <c r="L134" i="63"/>
  <c r="M134" i="63"/>
  <c r="O134" i="63" s="1"/>
  <c r="S134" i="63"/>
  <c r="I135" i="63"/>
  <c r="J135" i="63"/>
  <c r="K135" i="63"/>
  <c r="L135" i="63"/>
  <c r="M135" i="63"/>
  <c r="P135" i="63" s="1"/>
  <c r="S135" i="63"/>
  <c r="I136" i="63"/>
  <c r="J136" i="63"/>
  <c r="K136" i="63"/>
  <c r="L136" i="63"/>
  <c r="M136" i="63"/>
  <c r="N136" i="63" s="1"/>
  <c r="S136" i="63"/>
  <c r="I137" i="63"/>
  <c r="J137" i="63"/>
  <c r="K137" i="63"/>
  <c r="L137" i="63"/>
  <c r="M137" i="63"/>
  <c r="P137" i="63" s="1"/>
  <c r="S137" i="63"/>
  <c r="I138" i="63"/>
  <c r="J138" i="63"/>
  <c r="K138" i="63"/>
  <c r="L138" i="63"/>
  <c r="M138" i="63"/>
  <c r="P138" i="63" s="1"/>
  <c r="S138" i="63"/>
  <c r="I139" i="63"/>
  <c r="N139" i="63" s="1"/>
  <c r="J139" i="63"/>
  <c r="K139" i="63"/>
  <c r="L139" i="63"/>
  <c r="M139" i="63"/>
  <c r="P139" i="63" s="1"/>
  <c r="S139" i="63"/>
  <c r="I140" i="63"/>
  <c r="N140" i="63" s="1"/>
  <c r="J140" i="63"/>
  <c r="K140" i="63"/>
  <c r="L140" i="63"/>
  <c r="M140" i="63"/>
  <c r="P140" i="63" s="1"/>
  <c r="S140" i="63"/>
  <c r="I141" i="63"/>
  <c r="J141" i="63"/>
  <c r="K141" i="63"/>
  <c r="L141" i="63"/>
  <c r="M141" i="63"/>
  <c r="O141" i="63" s="1"/>
  <c r="S141" i="63"/>
  <c r="O120" i="63" l="1"/>
  <c r="O140" i="63"/>
  <c r="O136" i="63"/>
  <c r="N125" i="63"/>
  <c r="P120" i="63"/>
  <c r="O119" i="63"/>
  <c r="O106" i="63"/>
  <c r="O96" i="63"/>
  <c r="O81" i="63"/>
  <c r="P80" i="63"/>
  <c r="O79" i="63"/>
  <c r="N54" i="63"/>
  <c r="O53" i="63"/>
  <c r="O26" i="63"/>
  <c r="O31" i="63"/>
  <c r="O108" i="63"/>
  <c r="O48" i="63"/>
  <c r="O36" i="63"/>
  <c r="O82" i="63"/>
  <c r="O55" i="63"/>
  <c r="N130" i="63"/>
  <c r="N129" i="63"/>
  <c r="O115" i="63"/>
  <c r="N89" i="63"/>
  <c r="O83" i="63"/>
  <c r="N68" i="63"/>
  <c r="O42" i="63"/>
  <c r="O32" i="63"/>
  <c r="N14" i="63"/>
  <c r="N127" i="63"/>
  <c r="N92" i="63"/>
  <c r="N31" i="63"/>
  <c r="N6" i="63"/>
  <c r="O127" i="63"/>
  <c r="O6" i="63"/>
  <c r="O139" i="63"/>
  <c r="O130" i="63"/>
  <c r="P125" i="63"/>
  <c r="N108" i="63"/>
  <c r="N106" i="63"/>
  <c r="N105" i="63"/>
  <c r="O95" i="63"/>
  <c r="O84" i="63"/>
  <c r="N75" i="63"/>
  <c r="N55" i="63"/>
  <c r="N46" i="63"/>
  <c r="O45" i="63"/>
  <c r="N21" i="63"/>
  <c r="O19" i="63"/>
  <c r="N115" i="63"/>
  <c r="O112" i="63"/>
  <c r="N103" i="63"/>
  <c r="P101" i="63"/>
  <c r="O100" i="63"/>
  <c r="N86" i="63"/>
  <c r="O72" i="63"/>
  <c r="O58" i="63"/>
  <c r="O44" i="63"/>
  <c r="N141" i="63"/>
  <c r="N134" i="63"/>
  <c r="O133" i="63"/>
  <c r="O131" i="63"/>
  <c r="O122" i="63"/>
  <c r="N119" i="63"/>
  <c r="O114" i="63"/>
  <c r="N111" i="63"/>
  <c r="O104" i="63"/>
  <c r="N100" i="63"/>
  <c r="N98" i="63"/>
  <c r="N97" i="63"/>
  <c r="O89" i="63"/>
  <c r="P88" i="63"/>
  <c r="O87" i="63"/>
  <c r="N83" i="63"/>
  <c r="O76" i="63"/>
  <c r="N69" i="63"/>
  <c r="N62" i="63"/>
  <c r="O61" i="63"/>
  <c r="O59" i="63"/>
  <c r="O50" i="63"/>
  <c r="N47" i="63"/>
  <c r="O40" i="63"/>
  <c r="N36" i="63"/>
  <c r="N34" i="63"/>
  <c r="N33" i="63"/>
  <c r="N28" i="63"/>
  <c r="O22" i="63"/>
  <c r="N15" i="63"/>
  <c r="N7" i="63"/>
  <c r="O132" i="63"/>
  <c r="O107" i="63"/>
  <c r="O98" i="63"/>
  <c r="O88" i="63"/>
  <c r="O71" i="63"/>
  <c r="O60" i="63"/>
  <c r="O43" i="63"/>
  <c r="O34" i="63"/>
  <c r="O17" i="63"/>
  <c r="O137" i="63"/>
  <c r="P136" i="63"/>
  <c r="O135" i="63"/>
  <c r="N131" i="63"/>
  <c r="O124" i="63"/>
  <c r="O116" i="63"/>
  <c r="N102" i="63"/>
  <c r="O101" i="63"/>
  <c r="O99" i="63"/>
  <c r="O90" i="63"/>
  <c r="N87" i="63"/>
  <c r="O80" i="63"/>
  <c r="N76" i="63"/>
  <c r="N74" i="63"/>
  <c r="N73" i="63"/>
  <c r="O65" i="63"/>
  <c r="P64" i="63"/>
  <c r="O63" i="63"/>
  <c r="N59" i="63"/>
  <c r="O52" i="63"/>
  <c r="N38" i="63"/>
  <c r="O37" i="63"/>
  <c r="O35" i="63"/>
  <c r="O29" i="63"/>
  <c r="N22" i="63"/>
  <c r="N20" i="63"/>
  <c r="N19" i="63"/>
  <c r="O11" i="63"/>
  <c r="P10" i="63"/>
  <c r="O9" i="63"/>
  <c r="N138" i="63"/>
  <c r="N137" i="63"/>
  <c r="P128" i="63"/>
  <c r="N94" i="63"/>
  <c r="P85" i="63"/>
  <c r="N66" i="63"/>
  <c r="N65" i="63"/>
  <c r="P56" i="63"/>
  <c r="N25" i="63"/>
  <c r="N12" i="63"/>
  <c r="N11" i="63"/>
  <c r="N4" i="63"/>
  <c r="N132" i="63"/>
  <c r="O121" i="63"/>
  <c r="O113" i="63"/>
  <c r="N107" i="63"/>
  <c r="O85" i="63"/>
  <c r="N71" i="63"/>
  <c r="N60" i="63"/>
  <c r="O49" i="63"/>
  <c r="N43" i="63"/>
  <c r="N17" i="63"/>
  <c r="P141" i="63"/>
  <c r="O138" i="63"/>
  <c r="N135" i="63"/>
  <c r="O128" i="63"/>
  <c r="N124" i="63"/>
  <c r="N122" i="63"/>
  <c r="N121" i="63"/>
  <c r="N116" i="63"/>
  <c r="N114" i="63"/>
  <c r="N113" i="63"/>
  <c r="P104" i="63"/>
  <c r="O103" i="63"/>
  <c r="N99" i="63"/>
  <c r="O92" i="63"/>
  <c r="N78" i="63"/>
  <c r="O75" i="63"/>
  <c r="P69" i="63"/>
  <c r="O66" i="63"/>
  <c r="N63" i="63"/>
  <c r="O56" i="63"/>
  <c r="N52" i="63"/>
  <c r="N50" i="63"/>
  <c r="N49" i="63"/>
  <c r="P40" i="63"/>
  <c r="O39" i="63"/>
  <c r="N35" i="63"/>
  <c r="N24" i="63"/>
  <c r="O21" i="63"/>
  <c r="P15" i="63"/>
  <c r="O12" i="63"/>
  <c r="N9" i="63"/>
  <c r="P7" i="63"/>
  <c r="O4" i="63"/>
  <c r="O97" i="63"/>
  <c r="O33" i="63"/>
  <c r="N3" i="63"/>
  <c r="O3" i="63"/>
  <c r="P134" i="63"/>
  <c r="P126" i="63"/>
  <c r="P118" i="63"/>
  <c r="P110" i="63"/>
  <c r="P102" i="63"/>
  <c r="P94" i="63"/>
  <c r="P86" i="63"/>
  <c r="P78" i="63"/>
  <c r="P70" i="63"/>
  <c r="P62" i="63"/>
  <c r="P54" i="63"/>
  <c r="P46" i="63"/>
  <c r="P38" i="63"/>
  <c r="P30" i="63"/>
  <c r="P24" i="63"/>
  <c r="P16" i="63"/>
  <c r="P8" i="63"/>
  <c r="O118" i="63"/>
  <c r="O30" i="63"/>
  <c r="O8" i="63"/>
  <c r="F211" i="58" l="1"/>
  <c r="I211" i="58"/>
  <c r="L211" i="58"/>
  <c r="F206" i="58"/>
  <c r="I206" i="58"/>
  <c r="L206" i="58"/>
  <c r="F207" i="58"/>
  <c r="I207" i="58"/>
  <c r="L207" i="58"/>
  <c r="F208" i="58"/>
  <c r="I208" i="58"/>
  <c r="L208" i="58"/>
  <c r="L210" i="58"/>
  <c r="I210" i="58"/>
  <c r="F210" i="58"/>
  <c r="I205" i="58"/>
  <c r="L205" i="58"/>
  <c r="F205" i="58"/>
  <c r="O205" i="58" s="1"/>
  <c r="O211" i="58" l="1"/>
  <c r="O208" i="58"/>
  <c r="O202" i="58" l="1"/>
  <c r="L202" i="58"/>
  <c r="I202" i="58"/>
  <c r="F202" i="58"/>
  <c r="L201" i="58"/>
  <c r="I201" i="58"/>
  <c r="F201" i="58"/>
  <c r="O201" i="58" s="1"/>
  <c r="O200" i="58"/>
  <c r="I200" i="58"/>
  <c r="F200" i="58"/>
  <c r="O199" i="58"/>
  <c r="I199" i="58"/>
  <c r="F199" i="58"/>
  <c r="I198" i="58"/>
  <c r="F198" i="58"/>
  <c r="I197" i="58"/>
  <c r="F197" i="58"/>
  <c r="L196" i="58"/>
  <c r="I196" i="58"/>
  <c r="F196" i="58"/>
  <c r="I195" i="58"/>
  <c r="F195" i="58"/>
  <c r="L194" i="58"/>
  <c r="I194" i="58"/>
  <c r="F194" i="58"/>
  <c r="L193" i="58"/>
  <c r="I193" i="58"/>
  <c r="F193" i="58"/>
  <c r="I192" i="58"/>
  <c r="F192" i="58"/>
  <c r="I191" i="58"/>
  <c r="F191" i="58"/>
  <c r="L169" i="58"/>
  <c r="I169" i="58"/>
  <c r="F169" i="58"/>
  <c r="O168" i="58"/>
  <c r="I168" i="58"/>
  <c r="F168" i="58"/>
  <c r="I167" i="58"/>
  <c r="F167" i="58"/>
  <c r="O166" i="58"/>
  <c r="I166" i="58"/>
  <c r="F166" i="58"/>
  <c r="O165" i="58"/>
  <c r="I165" i="58"/>
  <c r="F165" i="58"/>
  <c r="I164" i="58"/>
  <c r="F164" i="58"/>
  <c r="K368" i="58"/>
  <c r="H368" i="58"/>
  <c r="E368" i="58"/>
  <c r="N367" i="58"/>
  <c r="K367" i="58"/>
  <c r="H367" i="58"/>
  <c r="E367" i="58"/>
  <c r="N366" i="58"/>
  <c r="K366" i="58"/>
  <c r="H366" i="58"/>
  <c r="E366" i="58"/>
  <c r="N365" i="58"/>
  <c r="K365" i="58"/>
  <c r="H365" i="58"/>
  <c r="E365" i="58"/>
  <c r="N364" i="58"/>
  <c r="K364" i="58"/>
  <c r="H364" i="58"/>
  <c r="E364" i="58"/>
  <c r="Q363" i="58"/>
  <c r="N363" i="58"/>
  <c r="K363" i="58"/>
  <c r="H363" i="58"/>
  <c r="E363" i="58"/>
  <c r="P359" i="58"/>
  <c r="M359" i="58"/>
  <c r="J359" i="58"/>
  <c r="G359" i="58"/>
  <c r="P358" i="58"/>
  <c r="M358" i="58"/>
  <c r="J358" i="58"/>
  <c r="G358" i="58"/>
  <c r="P357" i="58"/>
  <c r="M357" i="58"/>
  <c r="J357" i="58"/>
  <c r="G357" i="58"/>
  <c r="M356" i="58"/>
  <c r="J356" i="58"/>
  <c r="G356" i="58"/>
  <c r="S355" i="58"/>
  <c r="P355" i="58"/>
  <c r="M355" i="58"/>
  <c r="J355" i="58"/>
  <c r="G355" i="58"/>
  <c r="S354" i="58"/>
  <c r="P354" i="58"/>
  <c r="M354" i="58"/>
  <c r="J354" i="58"/>
  <c r="G354" i="58"/>
  <c r="S353" i="58"/>
  <c r="P353" i="58"/>
  <c r="M353" i="58"/>
  <c r="J353" i="58"/>
  <c r="G353" i="58"/>
  <c r="S352" i="58"/>
  <c r="P352" i="58"/>
  <c r="M352" i="58"/>
  <c r="J352" i="58"/>
  <c r="G352" i="58"/>
  <c r="P351" i="58"/>
  <c r="M351" i="58"/>
  <c r="J351" i="58"/>
  <c r="G351" i="58"/>
  <c r="L347" i="58"/>
  <c r="I347" i="58"/>
  <c r="F347" i="58"/>
  <c r="C347" i="58"/>
  <c r="I346" i="58"/>
  <c r="F346" i="58"/>
  <c r="C346" i="58"/>
  <c r="L345" i="58"/>
  <c r="I345" i="58"/>
  <c r="F345" i="58"/>
  <c r="C345" i="58"/>
  <c r="O341" i="58"/>
  <c r="L341" i="58"/>
  <c r="I341" i="58"/>
  <c r="F341" i="58"/>
  <c r="R340" i="58"/>
  <c r="O340" i="58"/>
  <c r="L340" i="58"/>
  <c r="I340" i="58"/>
  <c r="F340" i="58"/>
  <c r="R339" i="58"/>
  <c r="O339" i="58"/>
  <c r="L339" i="58"/>
  <c r="I339" i="58"/>
  <c r="F339" i="58"/>
  <c r="R338" i="58"/>
  <c r="O338" i="58"/>
  <c r="L338" i="58"/>
  <c r="I338" i="58"/>
  <c r="F338" i="58"/>
  <c r="C334" i="58"/>
  <c r="O334" i="58" s="1"/>
  <c r="F333" i="58"/>
  <c r="C333" i="58"/>
  <c r="F332" i="58"/>
  <c r="C332" i="58"/>
  <c r="O193" i="58" l="1"/>
  <c r="T368" i="58"/>
  <c r="O332" i="58"/>
  <c r="U339" i="58"/>
  <c r="O347" i="58"/>
  <c r="T364" i="58"/>
  <c r="O346" i="58"/>
  <c r="O333" i="58"/>
  <c r="U340" i="58"/>
  <c r="V351" i="58"/>
  <c r="U341" i="58"/>
  <c r="V353" i="58"/>
  <c r="T366" i="58"/>
  <c r="O191" i="58"/>
  <c r="V356" i="58"/>
  <c r="O169" i="58"/>
  <c r="O192" i="58"/>
  <c r="U338" i="58"/>
  <c r="O345" i="58"/>
  <c r="V352" i="58"/>
  <c r="T365" i="58"/>
  <c r="T367" i="58"/>
  <c r="V354" i="58"/>
  <c r="V355" i="58"/>
  <c r="V357" i="58"/>
  <c r="V358" i="58"/>
  <c r="V359" i="58"/>
  <c r="T363" i="58"/>
  <c r="O194" i="58"/>
  <c r="O196" i="58"/>
  <c r="O164" i="58"/>
  <c r="O167" i="58"/>
  <c r="O195" i="58"/>
  <c r="O198" i="58"/>
  <c r="O197" i="58"/>
  <c r="K221" i="58" l="1"/>
  <c r="H221" i="58"/>
  <c r="E221" i="58"/>
  <c r="N220" i="58"/>
  <c r="K220" i="58"/>
  <c r="H220" i="58"/>
  <c r="E220" i="58"/>
  <c r="Q220" i="58" s="1"/>
  <c r="Q221" i="58" l="1"/>
  <c r="D187" i="58"/>
  <c r="P187" i="58" s="1"/>
  <c r="L129" i="58"/>
  <c r="I129" i="58"/>
  <c r="F129" i="58"/>
  <c r="L126" i="58"/>
  <c r="I126" i="58"/>
  <c r="F126" i="58"/>
  <c r="L125" i="58"/>
  <c r="I125" i="58"/>
  <c r="F125" i="58"/>
  <c r="O124" i="58"/>
  <c r="L124" i="58"/>
  <c r="I124" i="58"/>
  <c r="F124" i="58"/>
  <c r="O123" i="58"/>
  <c r="L123" i="58"/>
  <c r="I123" i="58"/>
  <c r="F123" i="58"/>
  <c r="R120" i="58"/>
  <c r="O120" i="58"/>
  <c r="L120" i="58"/>
  <c r="I120" i="58"/>
  <c r="F120" i="58"/>
  <c r="X123" i="58" l="1"/>
  <c r="X129" i="58"/>
  <c r="X120" i="58"/>
  <c r="X126" i="58"/>
  <c r="X125" i="58"/>
  <c r="X124" i="58"/>
  <c r="L328" i="58" l="1"/>
  <c r="I328" i="58"/>
  <c r="F328" i="58"/>
  <c r="C328" i="58"/>
  <c r="L327" i="58"/>
  <c r="I327" i="58"/>
  <c r="F327" i="58"/>
  <c r="C327" i="58"/>
  <c r="L326" i="58"/>
  <c r="I326" i="58"/>
  <c r="F326" i="58"/>
  <c r="C326" i="58"/>
  <c r="L325" i="58"/>
  <c r="I325" i="58"/>
  <c r="F325" i="58"/>
  <c r="C325" i="58"/>
  <c r="L324" i="58"/>
  <c r="I324" i="58"/>
  <c r="F324" i="58"/>
  <c r="C324" i="58"/>
  <c r="L323" i="58"/>
  <c r="I323" i="58"/>
  <c r="F323" i="58"/>
  <c r="C323" i="58"/>
  <c r="L322" i="58"/>
  <c r="I322" i="58"/>
  <c r="F322" i="58"/>
  <c r="C322" i="58"/>
  <c r="I321" i="58"/>
  <c r="F321" i="58"/>
  <c r="C321" i="58"/>
  <c r="L320" i="58"/>
  <c r="I320" i="58"/>
  <c r="F320" i="58"/>
  <c r="C320" i="58"/>
  <c r="L319" i="58"/>
  <c r="I319" i="58"/>
  <c r="F319" i="58"/>
  <c r="C319" i="58"/>
  <c r="I318" i="58"/>
  <c r="F318" i="58"/>
  <c r="C318" i="58"/>
  <c r="L317" i="58"/>
  <c r="I317" i="58"/>
  <c r="F317" i="58"/>
  <c r="C317" i="58"/>
  <c r="L316" i="58"/>
  <c r="I316" i="58"/>
  <c r="F316" i="58"/>
  <c r="C316" i="58"/>
  <c r="L315" i="58"/>
  <c r="I315" i="58"/>
  <c r="F315" i="58"/>
  <c r="C315" i="58"/>
  <c r="L314" i="58"/>
  <c r="I314" i="58"/>
  <c r="F314" i="58"/>
  <c r="C314" i="58"/>
  <c r="I313" i="58"/>
  <c r="F313" i="58"/>
  <c r="C313" i="58"/>
  <c r="I312" i="58"/>
  <c r="F312" i="58"/>
  <c r="C312" i="58"/>
  <c r="L311" i="58"/>
  <c r="I311" i="58"/>
  <c r="F311" i="58"/>
  <c r="C311" i="58"/>
  <c r="O314" i="58" l="1"/>
  <c r="O315" i="58"/>
  <c r="O316" i="58"/>
  <c r="O317" i="58"/>
  <c r="O318" i="58"/>
  <c r="O313" i="58"/>
  <c r="O321" i="58"/>
  <c r="O311" i="58"/>
  <c r="O312" i="58"/>
  <c r="O322" i="58"/>
  <c r="O323" i="58"/>
  <c r="O324" i="58"/>
  <c r="O325" i="58"/>
  <c r="O326" i="58"/>
  <c r="O327" i="58"/>
  <c r="O328" i="58"/>
  <c r="O319" i="58"/>
  <c r="O320" i="58"/>
  <c r="K248" i="58"/>
  <c r="H248" i="58"/>
  <c r="E248" i="58"/>
  <c r="K247" i="58"/>
  <c r="E247" i="58"/>
  <c r="E246" i="58"/>
  <c r="Q246" i="58" s="1"/>
  <c r="K245" i="58"/>
  <c r="E245" i="58"/>
  <c r="K244" i="58"/>
  <c r="E244" i="58"/>
  <c r="K243" i="58"/>
  <c r="E243" i="58"/>
  <c r="K242" i="58"/>
  <c r="E242" i="58"/>
  <c r="E241" i="58"/>
  <c r="Q241" i="58" s="1"/>
  <c r="E240" i="58"/>
  <c r="Q240" i="58" s="1"/>
  <c r="K239" i="58"/>
  <c r="E239" i="58"/>
  <c r="K238" i="58"/>
  <c r="E238" i="58"/>
  <c r="K237" i="58"/>
  <c r="E237" i="58"/>
  <c r="E236" i="58"/>
  <c r="Q236" i="58" s="1"/>
  <c r="N235" i="58"/>
  <c r="K235" i="58"/>
  <c r="H235" i="58"/>
  <c r="E235" i="58"/>
  <c r="K234" i="58"/>
  <c r="E234" i="58"/>
  <c r="K233" i="58"/>
  <c r="E233" i="58"/>
  <c r="N232" i="58"/>
  <c r="K232" i="58"/>
  <c r="H232" i="58"/>
  <c r="E232" i="58"/>
  <c r="K231" i="58"/>
  <c r="H231" i="58"/>
  <c r="E231" i="58"/>
  <c r="K230" i="58"/>
  <c r="E230" i="58"/>
  <c r="K229" i="58"/>
  <c r="H229" i="58"/>
  <c r="E229" i="58"/>
  <c r="K228" i="58"/>
  <c r="E228" i="58"/>
  <c r="N227" i="58"/>
  <c r="K227" i="58"/>
  <c r="H227" i="58"/>
  <c r="E227" i="58"/>
  <c r="K226" i="58"/>
  <c r="E226" i="58"/>
  <c r="Q231" i="58" l="1"/>
  <c r="Q234" i="58"/>
  <c r="Q247" i="58"/>
  <c r="Q232" i="58"/>
  <c r="Q235" i="58"/>
  <c r="Q230" i="58"/>
  <c r="Q238" i="58"/>
  <c r="Q233" i="58"/>
  <c r="Q229" i="58"/>
  <c r="Q239" i="58"/>
  <c r="Q242" i="58"/>
  <c r="Q244" i="58"/>
  <c r="Q248" i="58"/>
  <c r="Q228" i="58"/>
  <c r="Q227" i="58"/>
  <c r="Q243" i="58"/>
  <c r="Q226" i="58"/>
  <c r="Q237" i="58"/>
  <c r="Q245" i="58"/>
  <c r="L150" i="58" l="1"/>
  <c r="I150" i="58"/>
  <c r="F150" i="58"/>
  <c r="C150" i="58"/>
  <c r="O150" i="58" s="1"/>
  <c r="L149" i="58"/>
  <c r="I149" i="58"/>
  <c r="F149" i="58"/>
  <c r="C149" i="58"/>
  <c r="L148" i="58"/>
  <c r="I148" i="58"/>
  <c r="F148" i="58"/>
  <c r="C148" i="58"/>
  <c r="O148" i="58" s="1"/>
  <c r="L147" i="58"/>
  <c r="I147" i="58"/>
  <c r="F147" i="58"/>
  <c r="C147" i="58"/>
  <c r="L146" i="58"/>
  <c r="I146" i="58"/>
  <c r="F146" i="58"/>
  <c r="C146" i="58"/>
  <c r="O146" i="58" s="1"/>
  <c r="L145" i="58"/>
  <c r="I145" i="58"/>
  <c r="F145" i="58"/>
  <c r="C145" i="58"/>
  <c r="L144" i="58"/>
  <c r="I144" i="58"/>
  <c r="F144" i="58"/>
  <c r="C144" i="58"/>
  <c r="O144" i="58" s="1"/>
  <c r="I143" i="58"/>
  <c r="F143" i="58"/>
  <c r="C143" i="58"/>
  <c r="O143" i="58" s="1"/>
  <c r="L142" i="58"/>
  <c r="I142" i="58"/>
  <c r="F142" i="58"/>
  <c r="C142" i="58"/>
  <c r="L141" i="58"/>
  <c r="I141" i="58"/>
  <c r="F141" i="58"/>
  <c r="C141" i="58"/>
  <c r="I140" i="58"/>
  <c r="F140" i="58"/>
  <c r="C140" i="58"/>
  <c r="L139" i="58"/>
  <c r="I139" i="58"/>
  <c r="F139" i="58"/>
  <c r="C139" i="58"/>
  <c r="L138" i="58"/>
  <c r="I138" i="58"/>
  <c r="F138" i="58"/>
  <c r="C138" i="58"/>
  <c r="L137" i="58"/>
  <c r="I137" i="58"/>
  <c r="F137" i="58"/>
  <c r="C137" i="58"/>
  <c r="L136" i="58"/>
  <c r="I136" i="58"/>
  <c r="F136" i="58"/>
  <c r="C136" i="58"/>
  <c r="I135" i="58"/>
  <c r="F135" i="58"/>
  <c r="C135" i="58"/>
  <c r="I134" i="58"/>
  <c r="F134" i="58"/>
  <c r="C134" i="58"/>
  <c r="L133" i="58"/>
  <c r="I133" i="58"/>
  <c r="F133" i="58"/>
  <c r="C133" i="58"/>
  <c r="O118" i="58"/>
  <c r="L118" i="58"/>
  <c r="I118" i="58"/>
  <c r="F118" i="58"/>
  <c r="O117" i="58"/>
  <c r="L117" i="58"/>
  <c r="I117" i="58"/>
  <c r="F117" i="58"/>
  <c r="R116" i="58"/>
  <c r="O116" i="58"/>
  <c r="L116" i="58"/>
  <c r="I116" i="58"/>
  <c r="F116" i="58"/>
  <c r="R115" i="58"/>
  <c r="O115" i="58"/>
  <c r="L115" i="58"/>
  <c r="I115" i="58"/>
  <c r="F115" i="58"/>
  <c r="L114" i="58"/>
  <c r="I114" i="58"/>
  <c r="F114" i="58"/>
  <c r="O113" i="58"/>
  <c r="L113" i="58"/>
  <c r="I113" i="58"/>
  <c r="F113" i="58"/>
  <c r="L112" i="58"/>
  <c r="I112" i="58"/>
  <c r="F112" i="58"/>
  <c r="O111" i="58"/>
  <c r="L111" i="58"/>
  <c r="I111" i="58"/>
  <c r="F111" i="58"/>
  <c r="L110" i="58"/>
  <c r="I110" i="58"/>
  <c r="F110" i="58"/>
  <c r="L109" i="58"/>
  <c r="I109" i="58"/>
  <c r="F109" i="58"/>
  <c r="L108" i="58"/>
  <c r="I108" i="58"/>
  <c r="F108" i="58"/>
  <c r="O107" i="58"/>
  <c r="L107" i="58"/>
  <c r="I107" i="58"/>
  <c r="F107" i="58"/>
  <c r="O106" i="58"/>
  <c r="L106" i="58"/>
  <c r="I106" i="58"/>
  <c r="F106" i="58"/>
  <c r="O105" i="58"/>
  <c r="L105" i="58"/>
  <c r="I105" i="58"/>
  <c r="F105" i="58"/>
  <c r="R104" i="58"/>
  <c r="O104" i="58"/>
  <c r="L104" i="58"/>
  <c r="I104" i="58"/>
  <c r="F104" i="58"/>
  <c r="O103" i="58"/>
  <c r="L103" i="58"/>
  <c r="I103" i="58"/>
  <c r="F103" i="58"/>
  <c r="O102" i="58"/>
  <c r="L102" i="58"/>
  <c r="I102" i="58"/>
  <c r="F102" i="58"/>
  <c r="R101" i="58"/>
  <c r="O101" i="58"/>
  <c r="L101" i="58"/>
  <c r="I101" i="58"/>
  <c r="F101" i="58"/>
  <c r="O100" i="58"/>
  <c r="L100" i="58"/>
  <c r="I100" i="58"/>
  <c r="F100" i="58"/>
  <c r="R99" i="58"/>
  <c r="O99" i="58"/>
  <c r="L99" i="58"/>
  <c r="I99" i="58"/>
  <c r="F99" i="58"/>
  <c r="L98" i="58"/>
  <c r="I98" i="58"/>
  <c r="F98" i="58"/>
  <c r="R97" i="58"/>
  <c r="O97" i="58"/>
  <c r="L97" i="58"/>
  <c r="I97" i="58"/>
  <c r="F97" i="58"/>
  <c r="L96" i="58"/>
  <c r="I96" i="58"/>
  <c r="F96" i="58"/>
  <c r="R95" i="58"/>
  <c r="O95" i="58"/>
  <c r="L95" i="58"/>
  <c r="I95" i="58"/>
  <c r="F95" i="58"/>
  <c r="O94" i="58"/>
  <c r="L94" i="58"/>
  <c r="I94" i="58"/>
  <c r="F94" i="58"/>
  <c r="R93" i="58"/>
  <c r="O93" i="58"/>
  <c r="L93" i="58"/>
  <c r="I93" i="58"/>
  <c r="F93" i="58"/>
  <c r="O92" i="58"/>
  <c r="L92" i="58"/>
  <c r="I92" i="58"/>
  <c r="F92" i="58"/>
  <c r="R91" i="58"/>
  <c r="O91" i="58"/>
  <c r="L91" i="58"/>
  <c r="I91" i="58"/>
  <c r="F91" i="58"/>
  <c r="O90" i="58"/>
  <c r="L90" i="58"/>
  <c r="I90" i="58"/>
  <c r="F90" i="58"/>
  <c r="O89" i="58"/>
  <c r="L89" i="58"/>
  <c r="I89" i="58"/>
  <c r="F89" i="58"/>
  <c r="O88" i="58"/>
  <c r="L88" i="58"/>
  <c r="I88" i="58"/>
  <c r="F88" i="58"/>
  <c r="R87" i="58"/>
  <c r="O87" i="58"/>
  <c r="L87" i="58"/>
  <c r="I87" i="58"/>
  <c r="F87" i="58"/>
  <c r="R86" i="58"/>
  <c r="O86" i="58"/>
  <c r="L86" i="58"/>
  <c r="I86" i="58"/>
  <c r="F86" i="58"/>
  <c r="O85" i="58"/>
  <c r="L85" i="58"/>
  <c r="I85" i="58"/>
  <c r="F85" i="58"/>
  <c r="L80" i="58"/>
  <c r="I80" i="58"/>
  <c r="F80" i="58"/>
  <c r="L79" i="58"/>
  <c r="I79" i="58"/>
  <c r="F79" i="58"/>
  <c r="O78" i="58"/>
  <c r="L78" i="58"/>
  <c r="I78" i="58"/>
  <c r="F78" i="58"/>
  <c r="O77" i="58"/>
  <c r="L77" i="58"/>
  <c r="I77" i="58"/>
  <c r="F77" i="58"/>
  <c r="O76" i="58"/>
  <c r="L76" i="58"/>
  <c r="I76" i="58"/>
  <c r="F76" i="58"/>
  <c r="R75" i="58"/>
  <c r="O75" i="58"/>
  <c r="L75" i="58"/>
  <c r="I75" i="58"/>
  <c r="F75" i="58"/>
  <c r="R74" i="58"/>
  <c r="O74" i="58"/>
  <c r="L74" i="58"/>
  <c r="I74" i="58"/>
  <c r="F74" i="58"/>
  <c r="R73" i="58"/>
  <c r="O73" i="58"/>
  <c r="L73" i="58"/>
  <c r="I73" i="58"/>
  <c r="F73" i="58"/>
  <c r="R72" i="58"/>
  <c r="O72" i="58"/>
  <c r="L72" i="58"/>
  <c r="I72" i="58"/>
  <c r="F72" i="58"/>
  <c r="R71" i="58"/>
  <c r="O71" i="58"/>
  <c r="L71" i="58"/>
  <c r="I71" i="58"/>
  <c r="F71" i="58"/>
  <c r="O70" i="58"/>
  <c r="L70" i="58"/>
  <c r="I70" i="58"/>
  <c r="F70" i="58"/>
  <c r="R69" i="58"/>
  <c r="O69" i="58"/>
  <c r="L69" i="58"/>
  <c r="I69" i="58"/>
  <c r="F69" i="58"/>
  <c r="O68" i="58"/>
  <c r="L68" i="58"/>
  <c r="I68" i="58"/>
  <c r="F68" i="58"/>
  <c r="R67" i="58"/>
  <c r="O67" i="58"/>
  <c r="L67" i="58"/>
  <c r="I67" i="58"/>
  <c r="F67" i="58"/>
  <c r="O66" i="58"/>
  <c r="L66" i="58"/>
  <c r="I66" i="58"/>
  <c r="F66" i="58"/>
  <c r="R65" i="58"/>
  <c r="O65" i="58"/>
  <c r="L65" i="58"/>
  <c r="I65" i="58"/>
  <c r="F65" i="58"/>
  <c r="R64" i="58"/>
  <c r="O64" i="58"/>
  <c r="L64" i="58"/>
  <c r="I64" i="58"/>
  <c r="F64" i="58"/>
  <c r="O63" i="58"/>
  <c r="L63" i="58"/>
  <c r="I63" i="58"/>
  <c r="F63" i="58"/>
  <c r="O84" i="58"/>
  <c r="L84" i="58"/>
  <c r="I84" i="58"/>
  <c r="F84" i="58"/>
  <c r="R83" i="58"/>
  <c r="O83" i="58"/>
  <c r="L83" i="58"/>
  <c r="I83" i="58"/>
  <c r="F83" i="58"/>
  <c r="O82" i="58"/>
  <c r="L82" i="58"/>
  <c r="I82" i="58"/>
  <c r="F82" i="58"/>
  <c r="R81" i="58"/>
  <c r="O81" i="58"/>
  <c r="L81" i="58"/>
  <c r="I81" i="58"/>
  <c r="F81" i="58"/>
  <c r="L62" i="58"/>
  <c r="I62" i="58"/>
  <c r="F62" i="58"/>
  <c r="O61" i="58"/>
  <c r="L61" i="58"/>
  <c r="I61" i="58"/>
  <c r="F61" i="58"/>
  <c r="L60" i="58"/>
  <c r="I60" i="58"/>
  <c r="F60" i="58"/>
  <c r="O59" i="58"/>
  <c r="L59" i="58"/>
  <c r="I59" i="58"/>
  <c r="F59" i="58"/>
  <c r="O58" i="58"/>
  <c r="L58" i="58"/>
  <c r="I58" i="58"/>
  <c r="F58" i="58"/>
  <c r="R57" i="58"/>
  <c r="O57" i="58"/>
  <c r="L57" i="58"/>
  <c r="I57" i="58"/>
  <c r="F57" i="58"/>
  <c r="O56" i="58"/>
  <c r="L56" i="58"/>
  <c r="I56" i="58"/>
  <c r="F56" i="58"/>
  <c r="R55" i="58"/>
  <c r="O55" i="58"/>
  <c r="L55" i="58"/>
  <c r="I55" i="58"/>
  <c r="F55" i="58"/>
  <c r="O54" i="58"/>
  <c r="L54" i="58"/>
  <c r="I54" i="58"/>
  <c r="F54" i="58"/>
  <c r="R53" i="58"/>
  <c r="O53" i="58"/>
  <c r="L53" i="58"/>
  <c r="I53" i="58"/>
  <c r="F53" i="58"/>
  <c r="O52" i="58"/>
  <c r="L52" i="58"/>
  <c r="I52" i="58"/>
  <c r="F52" i="58"/>
  <c r="R51" i="58"/>
  <c r="O51" i="58"/>
  <c r="L51" i="58"/>
  <c r="I51" i="58"/>
  <c r="F51" i="58"/>
  <c r="R50" i="58"/>
  <c r="O50" i="58"/>
  <c r="L50" i="58"/>
  <c r="I50" i="58"/>
  <c r="F50" i="58"/>
  <c r="O49" i="58"/>
  <c r="L49" i="58"/>
  <c r="I49" i="58"/>
  <c r="F49" i="58"/>
  <c r="O48" i="58"/>
  <c r="L48" i="58"/>
  <c r="I48" i="58"/>
  <c r="F48" i="58"/>
  <c r="R47" i="58"/>
  <c r="O47" i="58"/>
  <c r="L47" i="58"/>
  <c r="I47" i="58"/>
  <c r="F47" i="58"/>
  <c r="O46" i="58"/>
  <c r="L46" i="58"/>
  <c r="I46" i="58"/>
  <c r="F46" i="58"/>
  <c r="R45" i="58"/>
  <c r="O45" i="58"/>
  <c r="L45" i="58"/>
  <c r="I45" i="58"/>
  <c r="F45" i="58"/>
  <c r="O44" i="58"/>
  <c r="L44" i="58"/>
  <c r="I44" i="58"/>
  <c r="F44" i="58"/>
  <c r="R43" i="58"/>
  <c r="O43" i="58"/>
  <c r="L43" i="58"/>
  <c r="I43" i="58"/>
  <c r="F43" i="58"/>
  <c r="I307" i="58"/>
  <c r="F307" i="58"/>
  <c r="C307" i="58"/>
  <c r="L306" i="58"/>
  <c r="I306" i="58"/>
  <c r="F306" i="58"/>
  <c r="C306" i="58"/>
  <c r="L305" i="58"/>
  <c r="I305" i="58"/>
  <c r="F305" i="58"/>
  <c r="C305" i="58"/>
  <c r="L304" i="58"/>
  <c r="I304" i="58"/>
  <c r="F304" i="58"/>
  <c r="C304" i="58"/>
  <c r="L303" i="58"/>
  <c r="I303" i="58"/>
  <c r="F303" i="58"/>
  <c r="C303" i="58"/>
  <c r="L302" i="58"/>
  <c r="I302" i="58"/>
  <c r="F302" i="58"/>
  <c r="C302" i="58"/>
  <c r="H298" i="58"/>
  <c r="E298" i="58"/>
  <c r="H297" i="58"/>
  <c r="E297" i="58"/>
  <c r="H296" i="58"/>
  <c r="E296" i="58"/>
  <c r="H295" i="58"/>
  <c r="E295" i="58"/>
  <c r="K294" i="58"/>
  <c r="H294" i="58"/>
  <c r="E294" i="58"/>
  <c r="K293" i="58"/>
  <c r="H293" i="58"/>
  <c r="E293" i="58"/>
  <c r="N289" i="58"/>
  <c r="K289" i="58"/>
  <c r="H289" i="58"/>
  <c r="E289" i="58"/>
  <c r="H288" i="58"/>
  <c r="E288" i="58"/>
  <c r="N287" i="58"/>
  <c r="K287" i="58"/>
  <c r="H287" i="58"/>
  <c r="E287" i="58"/>
  <c r="K286" i="58"/>
  <c r="H286" i="58"/>
  <c r="E286" i="58"/>
  <c r="Q285" i="58"/>
  <c r="N285" i="58"/>
  <c r="K285" i="58"/>
  <c r="H285" i="58"/>
  <c r="E285" i="58"/>
  <c r="K284" i="58"/>
  <c r="H284" i="58"/>
  <c r="E284" i="58"/>
  <c r="K283" i="58"/>
  <c r="H283" i="58"/>
  <c r="E283" i="58"/>
  <c r="K282" i="58"/>
  <c r="H282" i="58"/>
  <c r="E282" i="58"/>
  <c r="N281" i="58"/>
  <c r="K281" i="58"/>
  <c r="H281" i="58"/>
  <c r="E281" i="58"/>
  <c r="H280" i="58"/>
  <c r="E280" i="58"/>
  <c r="N279" i="58"/>
  <c r="K279" i="58"/>
  <c r="H279" i="58"/>
  <c r="E279" i="58"/>
  <c r="K278" i="58"/>
  <c r="H278" i="58"/>
  <c r="E278" i="58"/>
  <c r="N277" i="58"/>
  <c r="K277" i="58"/>
  <c r="H277" i="58"/>
  <c r="E277" i="58"/>
  <c r="K276" i="58"/>
  <c r="H276" i="58"/>
  <c r="E276" i="58"/>
  <c r="Q275" i="58"/>
  <c r="N275" i="58"/>
  <c r="K275" i="58"/>
  <c r="H275" i="58"/>
  <c r="E275" i="58"/>
  <c r="K274" i="58"/>
  <c r="H274" i="58"/>
  <c r="E274" i="58"/>
  <c r="K273" i="58"/>
  <c r="H273" i="58"/>
  <c r="E273" i="58"/>
  <c r="K272" i="58"/>
  <c r="H272" i="58"/>
  <c r="E272" i="58"/>
  <c r="N268" i="58"/>
  <c r="K268" i="58"/>
  <c r="H268" i="58"/>
  <c r="E268" i="58"/>
  <c r="K267" i="58"/>
  <c r="H267" i="58"/>
  <c r="E267" i="58"/>
  <c r="N266" i="58"/>
  <c r="H266" i="58"/>
  <c r="E266" i="58"/>
  <c r="N265" i="58"/>
  <c r="H265" i="58"/>
  <c r="E265" i="58"/>
  <c r="H264" i="58"/>
  <c r="E264" i="58"/>
  <c r="H263" i="58"/>
  <c r="E263" i="58"/>
  <c r="K262" i="58"/>
  <c r="H262" i="58"/>
  <c r="E262" i="58"/>
  <c r="H261" i="58"/>
  <c r="E261" i="58"/>
  <c r="K260" i="58"/>
  <c r="H260" i="58"/>
  <c r="E260" i="58"/>
  <c r="K259" i="58"/>
  <c r="H259" i="58"/>
  <c r="E259" i="58"/>
  <c r="H258" i="58"/>
  <c r="E258" i="58"/>
  <c r="H257" i="58"/>
  <c r="E257" i="58"/>
  <c r="K256" i="58"/>
  <c r="H256" i="58"/>
  <c r="E256" i="58"/>
  <c r="N255" i="58"/>
  <c r="H255" i="58"/>
  <c r="E255" i="58"/>
  <c r="H254" i="58"/>
  <c r="E254" i="58"/>
  <c r="N253" i="58"/>
  <c r="H253" i="58"/>
  <c r="E253" i="58"/>
  <c r="N252" i="58"/>
  <c r="H252" i="58"/>
  <c r="E252" i="58"/>
  <c r="H251" i="58"/>
  <c r="E251" i="58"/>
  <c r="M185" i="58"/>
  <c r="J185" i="58"/>
  <c r="G185" i="58"/>
  <c r="D185" i="58"/>
  <c r="J184" i="58"/>
  <c r="G184" i="58"/>
  <c r="D184" i="58"/>
  <c r="M183" i="58"/>
  <c r="J183" i="58"/>
  <c r="G183" i="58"/>
  <c r="D183" i="58"/>
  <c r="J182" i="58"/>
  <c r="G182" i="58"/>
  <c r="D182" i="58"/>
  <c r="J181" i="58"/>
  <c r="G181" i="58"/>
  <c r="D181" i="58"/>
  <c r="J180" i="58"/>
  <c r="G180" i="58"/>
  <c r="D180" i="58"/>
  <c r="J179" i="58"/>
  <c r="G179" i="58"/>
  <c r="D179" i="58"/>
  <c r="J178" i="58"/>
  <c r="G178" i="58"/>
  <c r="D178" i="58"/>
  <c r="M177" i="58"/>
  <c r="J177" i="58"/>
  <c r="G177" i="58"/>
  <c r="D177" i="58"/>
  <c r="M176" i="58"/>
  <c r="J176" i="58"/>
  <c r="G176" i="58"/>
  <c r="D176" i="58"/>
  <c r="G175" i="58"/>
  <c r="D175" i="58"/>
  <c r="G174" i="58"/>
  <c r="D174" i="58"/>
  <c r="D173" i="58"/>
  <c r="P173" i="58" s="1"/>
  <c r="D172" i="58"/>
  <c r="P172" i="58" s="1"/>
  <c r="M161" i="58"/>
  <c r="J161" i="58"/>
  <c r="G161" i="58"/>
  <c r="D161" i="58"/>
  <c r="M160" i="58"/>
  <c r="J160" i="58"/>
  <c r="G160" i="58"/>
  <c r="D160" i="58"/>
  <c r="J159" i="58"/>
  <c r="G159" i="58"/>
  <c r="D159" i="58"/>
  <c r="G158" i="58"/>
  <c r="D158" i="58"/>
  <c r="J157" i="58"/>
  <c r="G157" i="58"/>
  <c r="D157" i="58"/>
  <c r="J156" i="58"/>
  <c r="G156" i="58"/>
  <c r="D156" i="58"/>
  <c r="J155" i="58"/>
  <c r="G155" i="58"/>
  <c r="D155" i="58"/>
  <c r="J154" i="58"/>
  <c r="G154" i="58"/>
  <c r="D154" i="58"/>
  <c r="M40" i="58"/>
  <c r="J40" i="58"/>
  <c r="G40" i="58"/>
  <c r="D40" i="58"/>
  <c r="J39" i="58"/>
  <c r="G39" i="58"/>
  <c r="D39" i="58"/>
  <c r="J38" i="58"/>
  <c r="G38" i="58"/>
  <c r="D38" i="58"/>
  <c r="J37" i="58"/>
  <c r="G37" i="58"/>
  <c r="D37" i="58"/>
  <c r="M36" i="58"/>
  <c r="J36" i="58"/>
  <c r="G36" i="58"/>
  <c r="D36" i="58"/>
  <c r="J35" i="58"/>
  <c r="G35" i="58"/>
  <c r="D35" i="58"/>
  <c r="J34" i="58"/>
  <c r="G34" i="58"/>
  <c r="D34" i="58"/>
  <c r="J33" i="58"/>
  <c r="G33" i="58"/>
  <c r="D33" i="58"/>
  <c r="J32" i="58"/>
  <c r="G32" i="58"/>
  <c r="D32" i="58"/>
  <c r="J31" i="58"/>
  <c r="G31" i="58"/>
  <c r="D31" i="58"/>
  <c r="J30" i="58"/>
  <c r="G30" i="58"/>
  <c r="D30" i="58"/>
  <c r="J29" i="58"/>
  <c r="G29" i="58"/>
  <c r="D29" i="58"/>
  <c r="M28" i="58"/>
  <c r="J28" i="58"/>
  <c r="G28" i="58"/>
  <c r="D28" i="58"/>
  <c r="J27" i="58"/>
  <c r="G27" i="58"/>
  <c r="D27" i="58"/>
  <c r="J26" i="58"/>
  <c r="G26" i="58"/>
  <c r="D26" i="58"/>
  <c r="J25" i="58"/>
  <c r="G25" i="58"/>
  <c r="D25" i="58"/>
  <c r="J24" i="58"/>
  <c r="G24" i="58"/>
  <c r="D24" i="58"/>
  <c r="J23" i="58"/>
  <c r="G23" i="58"/>
  <c r="D23" i="58"/>
  <c r="J22" i="58"/>
  <c r="G22" i="58"/>
  <c r="D22" i="58"/>
  <c r="M21" i="58"/>
  <c r="J21" i="58"/>
  <c r="G21" i="58"/>
  <c r="D21" i="58"/>
  <c r="J20" i="58"/>
  <c r="G20" i="58"/>
  <c r="D20" i="58"/>
  <c r="M19" i="58"/>
  <c r="J19" i="58"/>
  <c r="G19" i="58"/>
  <c r="D19" i="58"/>
  <c r="J18" i="58"/>
  <c r="G18" i="58"/>
  <c r="D18" i="58"/>
  <c r="M17" i="58"/>
  <c r="J17" i="58"/>
  <c r="G17" i="58"/>
  <c r="D17" i="58"/>
  <c r="J16" i="58"/>
  <c r="G16" i="58"/>
  <c r="D16" i="58"/>
  <c r="J15" i="58"/>
  <c r="G15" i="58"/>
  <c r="D15" i="58"/>
  <c r="J14" i="58"/>
  <c r="G14" i="58"/>
  <c r="D14" i="58"/>
  <c r="G13" i="58"/>
  <c r="D13" i="58"/>
  <c r="J12" i="58"/>
  <c r="G12" i="58"/>
  <c r="D12" i="58"/>
  <c r="G11" i="58"/>
  <c r="D11" i="58"/>
  <c r="M10" i="58"/>
  <c r="J10" i="58"/>
  <c r="G10" i="58"/>
  <c r="D10" i="58"/>
  <c r="J9" i="58"/>
  <c r="G9" i="58"/>
  <c r="D9" i="58"/>
  <c r="J8" i="58"/>
  <c r="G8" i="58"/>
  <c r="D8" i="58"/>
  <c r="J7" i="58"/>
  <c r="G7" i="58"/>
  <c r="D7" i="58"/>
  <c r="J6" i="58"/>
  <c r="G6" i="58"/>
  <c r="D6" i="58"/>
  <c r="P11" i="58" l="1"/>
  <c r="T286" i="58"/>
  <c r="X112" i="58"/>
  <c r="O145" i="58"/>
  <c r="O147" i="58"/>
  <c r="O149" i="58"/>
  <c r="T283" i="58"/>
  <c r="T289" i="58"/>
  <c r="P6" i="58"/>
  <c r="P174" i="58"/>
  <c r="T274" i="58"/>
  <c r="T288" i="58"/>
  <c r="P7" i="58"/>
  <c r="N293" i="58"/>
  <c r="P24" i="58"/>
  <c r="P37" i="58"/>
  <c r="N258" i="58"/>
  <c r="N261" i="58"/>
  <c r="P12" i="58"/>
  <c r="P158" i="58"/>
  <c r="T273" i="58"/>
  <c r="P185" i="58"/>
  <c r="N254" i="58"/>
  <c r="N257" i="58"/>
  <c r="N259" i="58"/>
  <c r="N263" i="58"/>
  <c r="T272" i="58"/>
  <c r="T282" i="58"/>
  <c r="O142" i="58"/>
  <c r="N251" i="58"/>
  <c r="P9" i="58"/>
  <c r="P19" i="58"/>
  <c r="P22" i="58"/>
  <c r="P26" i="58"/>
  <c r="P30" i="58"/>
  <c r="P34" i="58"/>
  <c r="P39" i="58"/>
  <c r="N256" i="58"/>
  <c r="N264" i="58"/>
  <c r="P8" i="58"/>
  <c r="P17" i="58"/>
  <c r="P18" i="58"/>
  <c r="P38" i="58"/>
  <c r="P160" i="58"/>
  <c r="P161" i="58"/>
  <c r="P180" i="58"/>
  <c r="T279" i="58"/>
  <c r="T284" i="58"/>
  <c r="X46" i="58"/>
  <c r="X54" i="58"/>
  <c r="X66" i="58"/>
  <c r="X72" i="58"/>
  <c r="X92" i="58"/>
  <c r="X104" i="58"/>
  <c r="X105" i="58"/>
  <c r="X106" i="58"/>
  <c r="X107" i="58"/>
  <c r="X108" i="58"/>
  <c r="X115" i="58"/>
  <c r="O136" i="58"/>
  <c r="O137" i="58"/>
  <c r="O138" i="58"/>
  <c r="O139" i="58"/>
  <c r="O140" i="58"/>
  <c r="P13" i="58"/>
  <c r="P16" i="58"/>
  <c r="P25" i="58"/>
  <c r="P28" i="58"/>
  <c r="P29" i="58"/>
  <c r="P33" i="58"/>
  <c r="P159" i="58"/>
  <c r="P175" i="58"/>
  <c r="P179" i="58"/>
  <c r="P183" i="58"/>
  <c r="P184" i="58"/>
  <c r="N262" i="58"/>
  <c r="T277" i="58"/>
  <c r="T278" i="58"/>
  <c r="T280" i="58"/>
  <c r="X47" i="58"/>
  <c r="X48" i="58"/>
  <c r="X49" i="58"/>
  <c r="X55" i="58"/>
  <c r="X56" i="58"/>
  <c r="X61" i="58"/>
  <c r="X62" i="58"/>
  <c r="X81" i="58"/>
  <c r="X82" i="58"/>
  <c r="X67" i="58"/>
  <c r="X68" i="58"/>
  <c r="X69" i="58"/>
  <c r="X73" i="58"/>
  <c r="X85" i="58"/>
  <c r="X93" i="58"/>
  <c r="X94" i="58"/>
  <c r="X95" i="58"/>
  <c r="X97" i="58"/>
  <c r="X99" i="58"/>
  <c r="X111" i="58"/>
  <c r="X113" i="58"/>
  <c r="X114" i="58"/>
  <c r="X116" i="58"/>
  <c r="O135" i="58"/>
  <c r="P10" i="58"/>
  <c r="P15" i="58"/>
  <c r="P20" i="58"/>
  <c r="P32" i="58"/>
  <c r="P40" i="58"/>
  <c r="P176" i="58"/>
  <c r="P177" i="58"/>
  <c r="P178" i="58"/>
  <c r="P182" i="58"/>
  <c r="N267" i="58"/>
  <c r="T275" i="58"/>
  <c r="T281" i="58"/>
  <c r="T287" i="58"/>
  <c r="X50" i="58"/>
  <c r="X57" i="58"/>
  <c r="X58" i="58"/>
  <c r="X59" i="58"/>
  <c r="X60" i="58"/>
  <c r="X83" i="58"/>
  <c r="X84" i="58"/>
  <c r="X63" i="58"/>
  <c r="X64" i="58"/>
  <c r="X70" i="58"/>
  <c r="X74" i="58"/>
  <c r="X80" i="58"/>
  <c r="X86" i="58"/>
  <c r="X96" i="58"/>
  <c r="X98" i="58"/>
  <c r="X100" i="58"/>
  <c r="X110" i="58"/>
  <c r="X117" i="58"/>
  <c r="X118" i="58"/>
  <c r="O133" i="58"/>
  <c r="O134" i="58"/>
  <c r="P36" i="58"/>
  <c r="P14" i="58"/>
  <c r="P21" i="58"/>
  <c r="P23" i="58"/>
  <c r="P27" i="58"/>
  <c r="P31" i="58"/>
  <c r="P35" i="58"/>
  <c r="P181" i="58"/>
  <c r="N260" i="58"/>
  <c r="T276" i="58"/>
  <c r="T285" i="58"/>
  <c r="O302" i="58"/>
  <c r="O303" i="58"/>
  <c r="O304" i="58"/>
  <c r="O305" i="58"/>
  <c r="O306" i="58"/>
  <c r="O307" i="58"/>
  <c r="X43" i="58"/>
  <c r="X44" i="58"/>
  <c r="X45" i="58"/>
  <c r="X51" i="58"/>
  <c r="X52" i="58"/>
  <c r="X53" i="58"/>
  <c r="X65" i="58"/>
  <c r="X71" i="58"/>
  <c r="X75" i="58"/>
  <c r="X76" i="58"/>
  <c r="X77" i="58"/>
  <c r="X78" i="58"/>
  <c r="X79" i="58"/>
  <c r="X87" i="58"/>
  <c r="X88" i="58"/>
  <c r="X89" i="58"/>
  <c r="X90" i="58"/>
  <c r="X91" i="58"/>
  <c r="X101" i="58"/>
  <c r="X102" i="58"/>
  <c r="X103" i="58"/>
  <c r="X109" i="58"/>
  <c r="O141" i="58"/>
  <c r="P154" i="58"/>
  <c r="P157" i="58"/>
  <c r="P156" i="58"/>
  <c r="P155" i="58"/>
</calcChain>
</file>

<file path=xl/sharedStrings.xml><?xml version="1.0" encoding="utf-8"?>
<sst xmlns="http://schemas.openxmlformats.org/spreadsheetml/2006/main" count="5383" uniqueCount="2327">
  <si>
    <t>作物场</t>
  </si>
  <si>
    <t>种植</t>
  </si>
  <si>
    <t>附加产品和信息</t>
  </si>
  <si>
    <t> 2阶段 </t>
  </si>
  <si>
    <t> 3阶段 </t>
  </si>
  <si>
    <t> 4阶段 </t>
  </si>
  <si>
    <t>大麦作物</t>
  </si>
  <si>
    <t>大麦种子</t>
  </si>
  <si>
    <t>稻草</t>
  </si>
  <si>
    <t>-</t>
  </si>
  <si>
    <t>3-4天</t>
  </si>
  <si>
    <t>胡萝卜作物</t>
  </si>
  <si>
    <t>胡萝卜（根据他们的阶段收获）</t>
  </si>
  <si>
    <t>1天12小时</t>
  </si>
  <si>
    <t>2天</t>
  </si>
  <si>
    <t>2天14小时</t>
  </si>
  <si>
    <t>黄瓜作物</t>
  </si>
  <si>
    <t>黄瓜种子</t>
  </si>
  <si>
    <t>黄瓜</t>
  </si>
  <si>
    <t>4天8小时</t>
  </si>
  <si>
    <t>甜菜根作物</t>
  </si>
  <si>
    <t>红菜头</t>
  </si>
  <si>
    <t>甜菜根</t>
  </si>
  <si>
    <t>亚麻籽</t>
  </si>
  <si>
    <t>亚麻种子</t>
  </si>
  <si>
    <t>亚麻纤维</t>
  </si>
  <si>
    <t>葡萄作物</t>
  </si>
  <si>
    <t>葡萄种子</t>
  </si>
  <si>
    <t>葡萄（食用或压榨时产生种子）</t>
  </si>
  <si>
    <t>大麻作物</t>
  </si>
  <si>
    <t>大麻种子</t>
  </si>
  <si>
    <t>3天4小时</t>
  </si>
  <si>
    <t>啤酒花作物</t>
  </si>
  <si>
    <t>啤酒花锥</t>
  </si>
  <si>
    <t>&lt;b</t>
  </si>
  <si>
    <t>生菜作物</t>
  </si>
  <si>
    <t>莴苣种子</t>
  </si>
  <si>
    <t>3天8小时</t>
  </si>
  <si>
    <t>豌豆作物</t>
  </si>
  <si>
    <t>豌豆荚</t>
  </si>
  <si>
    <t>3天15小时</t>
  </si>
  <si>
    <t>胡椒作物</t>
  </si>
  <si>
    <t>胡椒子</t>
  </si>
  <si>
    <t>Pipeweed作物</t>
  </si>
  <si>
    <t>皮利特种子</t>
  </si>
  <si>
    <t>新鲜的叶子</t>
  </si>
  <si>
    <t>罂粟作物</t>
  </si>
  <si>
    <t>罂粟种子</t>
  </si>
  <si>
    <t>罂粟花</t>
  </si>
  <si>
    <t>3天19小时</t>
  </si>
  <si>
    <t>南瓜作物</t>
  </si>
  <si>
    <t>南瓜种子</t>
  </si>
  <si>
    <t>5-7天</t>
  </si>
  <si>
    <t>红洋葱作物</t>
  </si>
  <si>
    <t>红葱头</t>
  </si>
  <si>
    <t>黄洋葱作物</t>
  </si>
  <si>
    <t>黄洋葱</t>
  </si>
  <si>
    <t>小麦作物</t>
  </si>
  <si>
    <t>小麦种子</t>
  </si>
  <si>
    <t>3天10小时</t>
  </si>
  <si>
    <t>胡萝卜，胡萝卜种子</t>
  </si>
  <si>
    <t>大麻纤维，新鲜大麻芽（第三阶段）</t>
  </si>
  <si>
    <t>莴笋头（可分为莴苣叶，莴苣种子）</t>
  </si>
  <si>
    <t>镀金属性</t>
  </si>
  <si>
    <t>魅力</t>
  </si>
  <si>
    <t>缝纫</t>
  </si>
  <si>
    <t>烹饪</t>
  </si>
  <si>
    <t>敏捷</t>
  </si>
  <si>
    <t>农业</t>
  </si>
  <si>
    <t>云杉</t>
  </si>
  <si>
    <t>生存</t>
  </si>
  <si>
    <t>隐身</t>
  </si>
  <si>
    <t>近战</t>
  </si>
  <si>
    <t>伐木工</t>
  </si>
  <si>
    <t>牛奶</t>
  </si>
  <si>
    <t>苹果</t>
  </si>
  <si>
    <t>蓝莓</t>
  </si>
  <si>
    <t>面包</t>
  </si>
  <si>
    <t>面粉</t>
  </si>
  <si>
    <t>南瓜面包</t>
  </si>
  <si>
    <t>葡萄干</t>
  </si>
  <si>
    <t>猫金</t>
    <phoneticPr fontId="5" type="noConversion"/>
  </si>
  <si>
    <t>獾</t>
  </si>
  <si>
    <t>蝙蝠</t>
  </si>
  <si>
    <t>熊</t>
  </si>
  <si>
    <t>公猪</t>
  </si>
  <si>
    <t>不适用</t>
  </si>
  <si>
    <t>狐狸</t>
  </si>
  <si>
    <t>刺猬</t>
  </si>
  <si>
    <t>马</t>
  </si>
  <si>
    <t>兔子</t>
  </si>
  <si>
    <t>Silkmoth</t>
  </si>
  <si>
    <t>松鼠</t>
  </si>
  <si>
    <t>天鹅</t>
  </si>
  <si>
    <t>巨魔</t>
  </si>
  <si>
    <t>海象</t>
  </si>
  <si>
    <t>野马</t>
  </si>
  <si>
    <t>石</t>
  </si>
  <si>
    <t>矿石清单</t>
  </si>
  <si>
    <t>矿石</t>
  </si>
  <si>
    <t>静脉</t>
  </si>
  <si>
    <t>发现级别（和深层次）</t>
  </si>
  <si>
    <t>熔化成</t>
  </si>
  <si>
    <t>冶炼的机会</t>
  </si>
  <si>
    <t>注意</t>
  </si>
  <si>
    <t>黄铜矿</t>
  </si>
  <si>
    <t>孔雀石</t>
  </si>
  <si>
    <t>铜棒</t>
  </si>
  <si>
    <t>重地球</t>
  </si>
  <si>
    <t>铸铁棒</t>
  </si>
  <si>
    <t>也称为钛铁矿。</t>
  </si>
  <si>
    <t>铁cher子</t>
  </si>
  <si>
    <t>也被称为Limonite。</t>
  </si>
  <si>
    <t>鸡血石</t>
  </si>
  <si>
    <t>也称为赤铁矿。</t>
  </si>
  <si>
    <t>黑色矿石</t>
  </si>
  <si>
    <t>也称磁铁矿。</t>
  </si>
  <si>
    <t>银块</t>
  </si>
  <si>
    <t>5％-10％</t>
  </si>
  <si>
    <t>银器</t>
  </si>
  <si>
    <t>也称为阿根廷。</t>
  </si>
  <si>
    <t>也叫Petzite。</t>
  </si>
  <si>
    <t>施里弗茨</t>
  </si>
  <si>
    <t>也称为Sylvanite。</t>
  </si>
  <si>
    <t>叶子矿</t>
  </si>
  <si>
    <t>也叫Nagyagite。</t>
  </si>
  <si>
    <t>锡矿石</t>
    <phoneticPr fontId="5" type="noConversion"/>
  </si>
  <si>
    <t>金块或金卵石</t>
  </si>
  <si>
    <t>锡</t>
    <phoneticPr fontId="5" type="noConversion"/>
  </si>
  <si>
    <r>
      <rPr>
        <sz val="10"/>
        <rFont val="宋体"/>
        <family val="3"/>
        <charset val="134"/>
      </rPr>
      <t>铜棒（</t>
    </r>
    <r>
      <rPr>
        <sz val="10"/>
        <rFont val="Arial"/>
        <family val="2"/>
      </rPr>
      <t>8</t>
    </r>
    <r>
      <rPr>
        <sz val="10"/>
        <rFont val="宋体"/>
        <family val="3"/>
        <charset val="134"/>
      </rPr>
      <t>％）或铸铁棒（</t>
    </r>
    <r>
      <rPr>
        <sz val="10"/>
        <rFont val="Arial"/>
        <family val="2"/>
      </rPr>
      <t>4</t>
    </r>
    <r>
      <rPr>
        <sz val="10"/>
        <rFont val="宋体"/>
        <family val="3"/>
        <charset val="134"/>
      </rPr>
      <t>％）</t>
    </r>
    <phoneticPr fontId="5" type="noConversion"/>
  </si>
  <si>
    <t>图标</t>
  </si>
  <si>
    <t>项目</t>
  </si>
  <si>
    <t>第一属性</t>
  </si>
  <si>
    <t>第二属性</t>
  </si>
  <si>
    <t>第3个属性</t>
  </si>
  <si>
    <t>第四个属性</t>
  </si>
  <si>
    <t>机会</t>
  </si>
  <si>
    <t>精细胸针</t>
  </si>
  <si>
    <t>Lore +3</t>
  </si>
  <si>
    <t>石工 +2</t>
  </si>
  <si>
    <t>非武装战斗 +2</t>
  </si>
  <si>
    <t>将 +1</t>
  </si>
  <si>
    <t>60％〜90％</t>
  </si>
  <si>
    <t>镀金叶</t>
  </si>
  <si>
    <t>不一样</t>
  </si>
  <si>
    <t>镀金石</t>
  </si>
  <si>
    <t>抛光斑斑珠</t>
  </si>
  <si>
    <t>力量 +1</t>
  </si>
  <si>
    <t>40％〜90％</t>
  </si>
  <si>
    <t>铁匠的摆设</t>
  </si>
  <si>
    <t>近战 +2</t>
  </si>
  <si>
    <t>史密斯 +3</t>
  </si>
  <si>
    <t>50％至100％</t>
  </si>
  <si>
    <t>摇滚水晶</t>
  </si>
  <si>
    <t>力量 +2</t>
  </si>
  <si>
    <t>近战作战 +6</t>
  </si>
  <si>
    <t>0％至75％</t>
  </si>
  <si>
    <t>熊牙</t>
  </si>
  <si>
    <t>20％至60％</t>
  </si>
  <si>
    <t>强度</t>
  </si>
  <si>
    <t>绑定羊毛填充</t>
  </si>
  <si>
    <t>宪法 +1</t>
  </si>
  <si>
    <t>Marksmanship +5</t>
  </si>
  <si>
    <t>40％至100％</t>
  </si>
  <si>
    <t>加强下摆</t>
  </si>
  <si>
    <t>宪法 +2</t>
  </si>
  <si>
    <t>非武装战斗 +3</t>
  </si>
  <si>
    <t>Marksmanship +4</t>
  </si>
  <si>
    <t>25％至100％</t>
  </si>
  <si>
    <t>丝带</t>
  </si>
  <si>
    <t>情报 +2</t>
  </si>
  <si>
    <t>魅力 +5</t>
  </si>
  <si>
    <t>缝纫 +5</t>
  </si>
  <si>
    <t>30％〜90％</t>
  </si>
  <si>
    <t>宝贵的细节</t>
  </si>
  <si>
    <t>情报 +3</t>
  </si>
  <si>
    <t>10％至80％</t>
  </si>
  <si>
    <t>冒烟</t>
  </si>
  <si>
    <t>情报 +5</t>
  </si>
  <si>
    <t>心灵 +2</t>
  </si>
  <si>
    <t>隐形 +3</t>
  </si>
  <si>
    <t>20％〜80％</t>
  </si>
  <si>
    <t>Forager的胸针</t>
  </si>
  <si>
    <t>感知 +1</t>
  </si>
  <si>
    <t>探索 +2</t>
  </si>
  <si>
    <t>勘探</t>
  </si>
  <si>
    <t>心木叶</t>
  </si>
  <si>
    <t>感觉 +5</t>
  </si>
  <si>
    <t>农耕 +5</t>
  </si>
  <si>
    <t>烹饪 +5</t>
  </si>
  <si>
    <t>玻璃珠</t>
  </si>
  <si>
    <t>皮革补丁</t>
  </si>
  <si>
    <t>探索 +3</t>
  </si>
  <si>
    <t>生存 +3</t>
  </si>
  <si>
    <t>蜡浸渍衬里</t>
  </si>
  <si>
    <t>探索 +5</t>
  </si>
  <si>
    <t>羽毛小饰品</t>
  </si>
  <si>
    <t>敏捷 +1</t>
  </si>
  <si>
    <t>农业 +3</t>
  </si>
  <si>
    <t>羽毛填充</t>
  </si>
  <si>
    <t>天猫爪</t>
  </si>
  <si>
    <t>30％至65％</t>
  </si>
  <si>
    <t>花式扣</t>
  </si>
  <si>
    <t>敏捷 +2</t>
  </si>
  <si>
    <t>35％〜90％</t>
  </si>
  <si>
    <t>旋花糖</t>
  </si>
  <si>
    <t>敏捷 +3</t>
  </si>
  <si>
    <t>绗缝填料</t>
  </si>
  <si>
    <t>20％至100％</t>
  </si>
  <si>
    <t>丝绸缝</t>
  </si>
  <si>
    <t>铅鲍伯</t>
  </si>
  <si>
    <t>智力 +1</t>
  </si>
  <si>
    <t>石工 +4</t>
  </si>
  <si>
    <t>史密斯 +2</t>
  </si>
  <si>
    <t>45％〜95％</t>
  </si>
  <si>
    <t>伍兹人的令牌</t>
  </si>
  <si>
    <t>木工 +3</t>
  </si>
  <si>
    <t>Lore +2</t>
  </si>
  <si>
    <t>额外的缝线</t>
  </si>
  <si>
    <t>烹饪 +2</t>
  </si>
  <si>
    <t>生存 +2</t>
  </si>
  <si>
    <t>甲壳素片</t>
  </si>
  <si>
    <t>烹饪 +3</t>
  </si>
  <si>
    <t>隐身 +1</t>
  </si>
  <si>
    <t>60％〜95％</t>
  </si>
  <si>
    <t>厨师的针</t>
  </si>
  <si>
    <t>龙根花边</t>
  </si>
  <si>
    <t>鼹鼠的爪骨</t>
  </si>
  <si>
    <t>45％〜80％</t>
  </si>
  <si>
    <t>图案刺绣</t>
  </si>
  <si>
    <t>细骨小饰品</t>
  </si>
  <si>
    <t>硬金属铆钉</t>
  </si>
  <si>
    <t>近战作战 +3</t>
  </si>
  <si>
    <t>25％〜85％</t>
  </si>
  <si>
    <t>骨针</t>
  </si>
  <si>
    <t>隐形 +5</t>
  </si>
  <si>
    <t>35％至100％</t>
  </si>
  <si>
    <t>树皮加固</t>
  </si>
  <si>
    <t>非武装战斗 +1</t>
  </si>
  <si>
    <t>50％至90％</t>
  </si>
  <si>
    <t>金属按钮</t>
  </si>
  <si>
    <t>史密斯 +1</t>
  </si>
  <si>
    <t>魅力，意志，缝制，缺乏</t>
  </si>
  <si>
    <t>魅力，砌石</t>
  </si>
  <si>
    <t>力量，史密斯</t>
  </si>
  <si>
    <t>心灵，近战</t>
  </si>
  <si>
    <t>羊毛填充</t>
  </si>
  <si>
    <t>敏捷，缝纫</t>
  </si>
  <si>
    <t>力量，生存</t>
  </si>
  <si>
    <t>心灵，隐身</t>
  </si>
  <si>
    <t>心灵，农业</t>
  </si>
  <si>
    <t>探索，缝制</t>
  </si>
  <si>
    <t>魅力，缝纫</t>
  </si>
  <si>
    <t>情报，探索，石工</t>
  </si>
  <si>
    <t>魅力，探索，木工，学问</t>
  </si>
  <si>
    <t>缝纫，魅力，敏捷</t>
  </si>
  <si>
    <t>意志，敏捷，生存</t>
  </si>
  <si>
    <t>敏捷，砖石，生存</t>
  </si>
  <si>
    <t>缝纫，敏捷，生存</t>
  </si>
  <si>
    <t>生存，无武装斗争</t>
  </si>
  <si>
    <t>伍兹人的令牌</t>
    <phoneticPr fontId="5" type="noConversion"/>
  </si>
  <si>
    <t>地形</t>
  </si>
  <si>
    <t>森林</t>
  </si>
  <si>
    <t>Spindly Taproot</t>
  </si>
  <si>
    <t>蒲公英</t>
  </si>
  <si>
    <t>沼泽</t>
  </si>
  <si>
    <t>Chantrelles</t>
  </si>
  <si>
    <t>女士披风</t>
  </si>
  <si>
    <t>泥泞</t>
  </si>
  <si>
    <t>水域</t>
  </si>
  <si>
    <t>四叶三叶草</t>
  </si>
  <si>
    <t>三叶草</t>
  </si>
  <si>
    <t>遮阳伞</t>
  </si>
  <si>
    <t>海滩</t>
  </si>
  <si>
    <t>灰泥</t>
  </si>
  <si>
    <t>浅水</t>
  </si>
  <si>
    <t>青蛙的冠</t>
  </si>
  <si>
    <t>山</t>
  </si>
  <si>
    <t>洞穴</t>
  </si>
  <si>
    <t>洞穴粘土</t>
  </si>
  <si>
    <t>彩虹垫</t>
  </si>
  <si>
    <t>荨麻</t>
    <phoneticPr fontId="5" type="noConversion"/>
  </si>
  <si>
    <t>金属壶</t>
    <phoneticPr fontId="5" type="noConversion"/>
  </si>
  <si>
    <t>饥饿减少</t>
    <phoneticPr fontId="5" type="noConversion"/>
  </si>
  <si>
    <t>食物增加</t>
    <phoneticPr fontId="5" type="noConversion"/>
  </si>
  <si>
    <t>胡椒磨</t>
    <phoneticPr fontId="5" type="noConversion"/>
  </si>
  <si>
    <t>胡椒罐</t>
    <phoneticPr fontId="5" type="noConversion"/>
  </si>
  <si>
    <t>桌布</t>
    <phoneticPr fontId="5" type="noConversion"/>
  </si>
  <si>
    <t>亚麻桌布</t>
    <phoneticPr fontId="5" type="noConversion"/>
  </si>
  <si>
    <t>皮革桌布</t>
    <phoneticPr fontId="5" type="noConversion"/>
  </si>
  <si>
    <t>大麻桌布</t>
    <phoneticPr fontId="5" type="noConversion"/>
  </si>
  <si>
    <t>亚麻餐巾</t>
    <phoneticPr fontId="5" type="noConversion"/>
  </si>
  <si>
    <t>盘子</t>
    <phoneticPr fontId="5" type="noConversion"/>
  </si>
  <si>
    <t>木碟</t>
    <phoneticPr fontId="5" type="noConversion"/>
  </si>
  <si>
    <t>金属碟</t>
    <phoneticPr fontId="5" type="noConversion"/>
  </si>
  <si>
    <t>软金属叉</t>
    <phoneticPr fontId="5" type="noConversion"/>
  </si>
  <si>
    <t>硬金属叉</t>
    <phoneticPr fontId="5" type="noConversion"/>
  </si>
  <si>
    <t>木叉</t>
    <phoneticPr fontId="5" type="noConversion"/>
  </si>
  <si>
    <t>杯子</t>
    <phoneticPr fontId="5" type="noConversion"/>
  </si>
  <si>
    <t>啤酒杯</t>
    <phoneticPr fontId="5" type="noConversion"/>
  </si>
  <si>
    <t>酒杯</t>
    <phoneticPr fontId="5" type="noConversion"/>
  </si>
  <si>
    <t>牛角杯子</t>
    <phoneticPr fontId="5" type="noConversion"/>
  </si>
  <si>
    <t>金属马克杯</t>
    <phoneticPr fontId="5" type="noConversion"/>
  </si>
  <si>
    <t>木杯i</t>
    <phoneticPr fontId="5" type="noConversion"/>
  </si>
  <si>
    <t>杯垫</t>
    <phoneticPr fontId="5" type="noConversion"/>
  </si>
  <si>
    <t>铸铁脚架</t>
    <phoneticPr fontId="5" type="noConversion"/>
  </si>
  <si>
    <t>皮革杯垫</t>
    <phoneticPr fontId="5" type="noConversion"/>
  </si>
  <si>
    <t>盘绳杯垫</t>
    <phoneticPr fontId="5" type="noConversion"/>
  </si>
  <si>
    <t>陶瓷花瓶</t>
    <phoneticPr fontId="5" type="noConversion"/>
  </si>
  <si>
    <t>矿石冶炼厂</t>
  </si>
  <si>
    <t>必要材料</t>
    <phoneticPr fontId="5" type="noConversion"/>
  </si>
  <si>
    <t>所需技能</t>
    <phoneticPr fontId="5" type="noConversion"/>
  </si>
  <si>
    <t>金属加工</t>
    <phoneticPr fontId="5" type="noConversion"/>
  </si>
  <si>
    <t>修理</t>
    <phoneticPr fontId="5" type="noConversion"/>
  </si>
  <si>
    <t>砖 x45</t>
    <phoneticPr fontId="5" type="noConversion"/>
  </si>
  <si>
    <t>砖</t>
    <phoneticPr fontId="5" type="noConversion"/>
  </si>
  <si>
    <t>窑</t>
    <phoneticPr fontId="5" type="noConversion"/>
  </si>
  <si>
    <t>粘土 x45</t>
    <phoneticPr fontId="5" type="noConversion"/>
  </si>
  <si>
    <t>粘土</t>
    <phoneticPr fontId="5" type="noConversion"/>
  </si>
  <si>
    <t>产物物品</t>
    <phoneticPr fontId="5" type="noConversion"/>
  </si>
  <si>
    <t>骨灰，骨灰，砖，粘土罐，花盆，发芽大麦，麦芽小麦，瓮</t>
    <phoneticPr fontId="5" type="noConversion"/>
  </si>
  <si>
    <t>壁炉</t>
    <phoneticPr fontId="5" type="noConversion"/>
  </si>
  <si>
    <t>荒野生存</t>
    <phoneticPr fontId="5" type="noConversion"/>
  </si>
  <si>
    <t>石 x10</t>
    <phoneticPr fontId="5" type="noConversion"/>
  </si>
  <si>
    <t>烤箱</t>
    <phoneticPr fontId="5" type="noConversion"/>
  </si>
  <si>
    <t xml:space="preserve"> 烘焙，陶器</t>
    <phoneticPr fontId="5" type="noConversion"/>
  </si>
  <si>
    <t xml:space="preserve"> 砖</t>
    <phoneticPr fontId="5" type="noConversion"/>
  </si>
  <si>
    <t>苹果饼，灰，树皮面包，蓝莓馅饼，面包，奶油的烤饼，萝卜糕，鸡油菌和洋葱Pirozhki，鸡蛋饼，Fishpie，蛴螬饼，蜂蜜面包，Honeybun，亚麻籽面包，豌豆饼，南瓜面包，南瓜饼，葡萄干黄油蛋糕，Brodgar戒指（烘焙）</t>
    <phoneticPr fontId="5" type="noConversion"/>
  </si>
  <si>
    <t>坩埚</t>
    <phoneticPr fontId="5" type="noConversion"/>
  </si>
  <si>
    <t>砖 x15，粘土 x5</t>
    <phoneticPr fontId="5" type="noConversion"/>
  </si>
  <si>
    <t>金属加工</t>
    <phoneticPr fontId="5" type="noConversion"/>
  </si>
  <si>
    <t xml:space="preserve"> 砖</t>
    <phoneticPr fontId="5" type="noConversion"/>
  </si>
  <si>
    <t>锭</t>
    <phoneticPr fontId="5" type="noConversion"/>
  </si>
  <si>
    <t>焦油窑</t>
    <phoneticPr fontId="5" type="noConversion"/>
  </si>
  <si>
    <t>粘土 x50，石 x35</t>
    <phoneticPr fontId="5" type="noConversion"/>
  </si>
  <si>
    <t>陶器</t>
    <phoneticPr fontId="5" type="noConversion"/>
  </si>
  <si>
    <t>煤炭，恒发木材，焦油</t>
    <phoneticPr fontId="5" type="noConversion"/>
  </si>
  <si>
    <t>钢坩埚</t>
    <phoneticPr fontId="5" type="noConversion"/>
  </si>
  <si>
    <t xml:space="preserve"> 炼钢</t>
    <phoneticPr fontId="5" type="noConversion"/>
  </si>
  <si>
    <t>锻铁定，砖 x10，石 x5</t>
    <phoneticPr fontId="5" type="noConversion"/>
  </si>
  <si>
    <t>钢筋</t>
    <phoneticPr fontId="5" type="noConversion"/>
  </si>
  <si>
    <t>绞肉机</t>
    <phoneticPr fontId="5" type="noConversion"/>
  </si>
  <si>
    <t>硬金属 x3，板 x2，木块 x2</t>
    <phoneticPr fontId="5" type="noConversion"/>
  </si>
  <si>
    <t xml:space="preserve"> 铸铁棒 x2或铜条 x2或锻铁棒 x2或钢棒 x2</t>
    <phoneticPr fontId="5" type="noConversion"/>
  </si>
  <si>
    <t>基本力学，香肠制作</t>
    <phoneticPr fontId="5" type="noConversion"/>
  </si>
  <si>
    <t>砧</t>
    <phoneticPr fontId="5" type="noConversion"/>
  </si>
  <si>
    <t>铸铁棒</t>
    <phoneticPr fontId="5" type="noConversion"/>
  </si>
  <si>
    <t>铁艺的酒吧，野猪矛，铜剑，蛋糕刀，铸铁三脚架，海龙头盔，饮酒号角，德鲁伊的头盔，花式扣，煎锅，金表贝尔，金齿，硬的金属铆钉，Hirdsman之剑，猎人的腰带，金属镐，金属按钮，金属杯，金属板，金属调味品，金属锯，金属铲，矿工的头盔，板甲护胫，铅锤，镰刀，先知的碗，银制餐具，大锤，软金属餐具，眼镜，坦卡德，领主的头盔，菌托的魔杖，翼头盔Thane的头盔，Völva的魔杖，翼头盔Thane的头盔，Völva的魔杖，翼头盔</t>
    <phoneticPr fontId="5" type="noConversion"/>
  </si>
  <si>
    <t>硬金属条 x5</t>
    <phoneticPr fontId="5" type="noConversion"/>
  </si>
  <si>
    <t xml:space="preserve"> 金属加工</t>
    <phoneticPr fontId="5" type="noConversion"/>
  </si>
  <si>
    <t xml:space="preserve"> 金属加工</t>
    <phoneticPr fontId="5" type="noConversion"/>
  </si>
  <si>
    <t>绽放，炉渣</t>
    <phoneticPr fontId="5" type="noConversion"/>
  </si>
  <si>
    <t>砖墙</t>
    <phoneticPr fontId="5" type="noConversion"/>
  </si>
  <si>
    <t>砖 x250，石 x50，锻铁条 x10</t>
    <phoneticPr fontId="5" type="noConversion"/>
  </si>
  <si>
    <t xml:space="preserve">后续拐角:砖 x40，石 x10，锻铁 x5 墙壁:砖 x8，石 x2 </t>
    <phoneticPr fontId="5" type="noConversion"/>
  </si>
  <si>
    <t>门:砖 x50，石 x25， 钢条 x5 大门:</t>
    <phoneticPr fontId="5" type="noConversion"/>
  </si>
  <si>
    <t>HP</t>
    <phoneticPr fontId="5" type="noConversion"/>
  </si>
  <si>
    <t>领域</t>
    <phoneticPr fontId="5" type="noConversion"/>
  </si>
  <si>
    <t>窝棚</t>
    <phoneticPr fontId="5" type="noConversion"/>
  </si>
  <si>
    <t xml:space="preserve"> 荒野生存</t>
    <phoneticPr fontId="5" type="noConversion"/>
  </si>
  <si>
    <t>枝条 x6，木块 x4，细线 x2</t>
    <phoneticPr fontId="5" type="noConversion"/>
  </si>
  <si>
    <t>打铁炉</t>
    <phoneticPr fontId="5" type="noConversion"/>
  </si>
  <si>
    <t>砖 x30，生铁锭 x5</t>
    <phoneticPr fontId="5" type="noConversion"/>
  </si>
  <si>
    <t xml:space="preserve"> 砖 x30，板 x4，木块x2，石 x5</t>
    <phoneticPr fontId="5" type="noConversion"/>
  </si>
  <si>
    <t>蓄水池</t>
    <phoneticPr fontId="5" type="noConversion"/>
  </si>
  <si>
    <t xml:space="preserve"> 石 x20，板 x15，木 x10，枝条 x10，绳 x2，骨胶 x2</t>
    <phoneticPr fontId="5" type="noConversion"/>
  </si>
  <si>
    <t>谷仓</t>
    <phoneticPr fontId="5" type="noConversion"/>
  </si>
  <si>
    <t>粘土 x 30，木块X20，枝条 x10，石 x 10，绳 x 2</t>
    <phoneticPr fontId="5" type="noConversion"/>
  </si>
  <si>
    <t>占地尺寸</t>
    <phoneticPr fontId="5" type="noConversion"/>
  </si>
  <si>
    <t xml:space="preserve"> 5 x 5</t>
    <phoneticPr fontId="5" type="noConversion"/>
  </si>
  <si>
    <t>木工</t>
    <phoneticPr fontId="5" type="noConversion"/>
  </si>
  <si>
    <t>花棚</t>
    <phoneticPr fontId="5" type="noConversion"/>
  </si>
  <si>
    <t>尺寸</t>
    <phoneticPr fontId="5" type="noConversion"/>
  </si>
  <si>
    <t>2 x 2</t>
    <phoneticPr fontId="5" type="noConversion"/>
  </si>
  <si>
    <t xml:space="preserve"> 板 x20，木 x10，骨胶 x4，碳条 x4，皮 x2</t>
    <phoneticPr fontId="5" type="noConversion"/>
  </si>
  <si>
    <t>板 x10，木块 x5，布 x10</t>
    <phoneticPr fontId="5" type="noConversion"/>
  </si>
  <si>
    <t>交易棚</t>
    <phoneticPr fontId="5" type="noConversion"/>
  </si>
  <si>
    <t>领域</t>
    <phoneticPr fontId="5" type="noConversion"/>
  </si>
  <si>
    <t>鸡舍</t>
    <phoneticPr fontId="5" type="noConversion"/>
  </si>
  <si>
    <t>畜牧业</t>
    <phoneticPr fontId="5" type="noConversion"/>
  </si>
  <si>
    <t xml:space="preserve"> Thatching材料 x10，板 x20，木 x10，秸秆 x10</t>
    <phoneticPr fontId="5" type="noConversion"/>
  </si>
  <si>
    <t>需要</t>
    <phoneticPr fontId="5" type="noConversion"/>
  </si>
  <si>
    <t xml:space="preserve"> 鸡蛋，公鸡，母鸡</t>
    <phoneticPr fontId="5" type="noConversion"/>
  </si>
  <si>
    <t>兔舍</t>
    <phoneticPr fontId="5" type="noConversion"/>
  </si>
  <si>
    <t xml:space="preserve"> 木板 x20，木块 X10，草 X10，稻草 x10，骨胶 x2</t>
    <phoneticPr fontId="5" type="noConversion"/>
  </si>
  <si>
    <t>非武装战斗</t>
  </si>
  <si>
    <t>木工 +2</t>
    <phoneticPr fontId="5" type="noConversion"/>
  </si>
  <si>
    <t>石工 +3</t>
    <phoneticPr fontId="5" type="noConversion"/>
  </si>
  <si>
    <t>近战 +4</t>
    <phoneticPr fontId="5" type="noConversion"/>
  </si>
  <si>
    <t>木块x1，枫叶 x1，骨胶 x1</t>
    <phoneticPr fontId="5" type="noConversion"/>
  </si>
  <si>
    <t>阿尔德</t>
  </si>
  <si>
    <t>灰</t>
  </si>
  <si>
    <t>湾柳</t>
  </si>
  <si>
    <t>山毛榉</t>
  </si>
  <si>
    <t>桦木</t>
  </si>
  <si>
    <t>鸟樱桃</t>
  </si>
  <si>
    <t>雪松</t>
  </si>
  <si>
    <t>樱桃</t>
  </si>
  <si>
    <t>板栗</t>
  </si>
  <si>
    <t>榆树</t>
  </si>
  <si>
    <t>冷杉</t>
  </si>
  <si>
    <t>榛</t>
  </si>
  <si>
    <t>瞻博网络</t>
  </si>
  <si>
    <t>国王橡树</t>
  </si>
  <si>
    <t>落叶松</t>
  </si>
  <si>
    <t>月桂树</t>
  </si>
  <si>
    <t>枫</t>
  </si>
  <si>
    <t>桑</t>
  </si>
  <si>
    <t>橡木</t>
  </si>
  <si>
    <t>橄榄</t>
  </si>
  <si>
    <t>梨</t>
  </si>
  <si>
    <t>松树</t>
  </si>
  <si>
    <t>李子</t>
  </si>
  <si>
    <t>核桃</t>
  </si>
  <si>
    <t>白光</t>
  </si>
  <si>
    <t>柳</t>
  </si>
  <si>
    <t>紫杉</t>
  </si>
  <si>
    <t>阿尔德</t>
    <phoneticPr fontId="5" type="noConversion"/>
  </si>
  <si>
    <t>苹果</t>
    <phoneticPr fontId="5" type="noConversion"/>
  </si>
  <si>
    <t>灰</t>
    <phoneticPr fontId="5" type="noConversion"/>
  </si>
  <si>
    <t>阿斯彭</t>
    <phoneticPr fontId="5" type="noConversion"/>
  </si>
  <si>
    <t>湾柳</t>
    <phoneticPr fontId="5" type="noConversion"/>
  </si>
  <si>
    <t>山毛榉</t>
    <phoneticPr fontId="5" type="noConversion"/>
  </si>
  <si>
    <t>桦木</t>
    <phoneticPr fontId="5" type="noConversion"/>
  </si>
  <si>
    <t>鸟樱桃</t>
    <phoneticPr fontId="5" type="noConversion"/>
  </si>
  <si>
    <t>鼠李</t>
    <phoneticPr fontId="5" type="noConversion"/>
  </si>
  <si>
    <t>雪松</t>
    <phoneticPr fontId="5" type="noConversion"/>
  </si>
  <si>
    <t>樱桃</t>
    <phoneticPr fontId="5" type="noConversion"/>
  </si>
  <si>
    <t>板栗</t>
    <phoneticPr fontId="5" type="noConversion"/>
  </si>
  <si>
    <t>康克</t>
    <phoneticPr fontId="5" type="noConversion"/>
  </si>
  <si>
    <t>软木橡木</t>
    <phoneticPr fontId="5" type="noConversion"/>
  </si>
  <si>
    <t>Crabapple</t>
    <phoneticPr fontId="5" type="noConversion"/>
  </si>
  <si>
    <t>柏</t>
    <phoneticPr fontId="5" type="noConversion"/>
  </si>
  <si>
    <t>榆树</t>
    <phoneticPr fontId="5" type="noConversion"/>
  </si>
  <si>
    <t>冷杉</t>
    <phoneticPr fontId="5" type="noConversion"/>
  </si>
  <si>
    <t>金连日</t>
    <phoneticPr fontId="5" type="noConversion"/>
  </si>
  <si>
    <t>榛</t>
    <phoneticPr fontId="5" type="noConversion"/>
  </si>
  <si>
    <t>喇叭</t>
    <phoneticPr fontId="5" type="noConversion"/>
  </si>
  <si>
    <t>瞻博网络</t>
    <phoneticPr fontId="5" type="noConversion"/>
  </si>
  <si>
    <t>国王橡树</t>
    <phoneticPr fontId="5" type="noConversion"/>
  </si>
  <si>
    <t>落叶松</t>
    <phoneticPr fontId="5" type="noConversion"/>
  </si>
  <si>
    <t>月桂树</t>
    <phoneticPr fontId="5" type="noConversion"/>
  </si>
  <si>
    <t>林登</t>
    <phoneticPr fontId="5" type="noConversion"/>
  </si>
  <si>
    <t>枫</t>
    <phoneticPr fontId="5" type="noConversion"/>
  </si>
  <si>
    <t>Mirkwood</t>
    <phoneticPr fontId="5" type="noConversion"/>
  </si>
  <si>
    <t>桑</t>
    <phoneticPr fontId="5" type="noConversion"/>
  </si>
  <si>
    <t>橡木</t>
    <phoneticPr fontId="5" type="noConversion"/>
  </si>
  <si>
    <t>橄榄</t>
    <phoneticPr fontId="5" type="noConversion"/>
  </si>
  <si>
    <t>梨</t>
    <phoneticPr fontId="5" type="noConversion"/>
  </si>
  <si>
    <t>松树</t>
    <phoneticPr fontId="5" type="noConversion"/>
  </si>
  <si>
    <t>铁锅</t>
    <phoneticPr fontId="5" type="noConversion"/>
  </si>
  <si>
    <t>李子</t>
    <phoneticPr fontId="5" type="noConversion"/>
  </si>
  <si>
    <t>白杨</t>
    <phoneticPr fontId="5" type="noConversion"/>
  </si>
  <si>
    <t>罗文</t>
    <phoneticPr fontId="5" type="noConversion"/>
  </si>
  <si>
    <t>萨洛</t>
    <phoneticPr fontId="5" type="noConversion"/>
  </si>
  <si>
    <t>云杉</t>
    <phoneticPr fontId="5" type="noConversion"/>
  </si>
  <si>
    <t>甜味</t>
    <phoneticPr fontId="5" type="noConversion"/>
  </si>
  <si>
    <t>核桃</t>
    <phoneticPr fontId="5" type="noConversion"/>
  </si>
  <si>
    <t>白光</t>
    <phoneticPr fontId="5" type="noConversion"/>
  </si>
  <si>
    <t>柳</t>
    <phoneticPr fontId="5" type="noConversion"/>
  </si>
  <si>
    <t>紫杉</t>
    <phoneticPr fontId="5" type="noConversion"/>
  </si>
  <si>
    <t>埃德伍德</t>
    <phoneticPr fontId="5" type="noConversion"/>
  </si>
  <si>
    <t>醋栗</t>
    <phoneticPr fontId="5" type="noConversion"/>
  </si>
  <si>
    <t>山楂</t>
    <phoneticPr fontId="5" type="noConversion"/>
  </si>
  <si>
    <t>灌木</t>
    <phoneticPr fontId="5" type="noConversion"/>
  </si>
  <si>
    <t>特殊石头</t>
  </si>
  <si>
    <t>猫金</t>
  </si>
  <si>
    <t>矿渣</t>
  </si>
  <si>
    <t>玄武岩</t>
  </si>
  <si>
    <t>辰砂</t>
  </si>
  <si>
    <t>白云石</t>
  </si>
  <si>
    <t>长石</t>
  </si>
  <si>
    <t>燧石</t>
  </si>
  <si>
    <t>片麻岩</t>
  </si>
  <si>
    <t>花岗岩</t>
  </si>
  <si>
    <t>石灰石</t>
  </si>
  <si>
    <t>大理石</t>
  </si>
  <si>
    <t>斑岩</t>
  </si>
  <si>
    <t>石英</t>
  </si>
  <si>
    <t>砂岩</t>
  </si>
  <si>
    <t>木板</t>
    <phoneticPr fontId="5" type="noConversion"/>
  </si>
  <si>
    <t>金属大锅</t>
    <phoneticPr fontId="5" type="noConversion"/>
  </si>
  <si>
    <t>普通金属 x6，木块 x3</t>
    <phoneticPr fontId="5" type="noConversion"/>
  </si>
  <si>
    <t>金属加工</t>
    <phoneticPr fontId="5" type="noConversion"/>
  </si>
  <si>
    <t xml:space="preserve"> 麦汁，水煮江育珠蚌，骨胶，蜡杨梅蜡，蘑菇捣碎，先知的茶叶，刺痛膏药，茶，蟾蜍黄油</t>
    <phoneticPr fontId="5" type="noConversion"/>
  </si>
  <si>
    <t>草药桌</t>
    <phoneticPr fontId="5" type="noConversion"/>
  </si>
  <si>
    <t xml:space="preserve"> 植物</t>
    <phoneticPr fontId="5" type="noConversion"/>
  </si>
  <si>
    <t>木块 x4，板 x4，植物纤维 x8</t>
    <phoneticPr fontId="5" type="noConversion"/>
  </si>
  <si>
    <t>甜菜根，红茶叶，布什，固化大麻芽，干Batwings，干羊肚菌，绿茶叶，啤酒花锥，豆荚，胡椒，葡萄干，红洋葱，大麦种子，胡萝卜种子，黄瓜种子，亚麻种子，葡萄种子，大麻种子，生菜种子，Pipeweed种子，罂粟种子，南瓜种子，小麦，蚕，发芽大麦，发芽小麦，茶叶布，黄葱的种子</t>
    <phoneticPr fontId="5" type="noConversion"/>
  </si>
  <si>
    <t>处理</t>
  </si>
  <si>
    <t>游戏时间长度</t>
  </si>
  <si>
    <t>即时的</t>
  </si>
  <si>
    <t>绿茶叶</t>
  </si>
  <si>
    <t>2小时</t>
  </si>
  <si>
    <t>40分钟</t>
  </si>
  <si>
    <t>发芽树苗 </t>
  </si>
  <si>
    <t>4个小时</t>
  </si>
  <si>
    <t>1小时20分钟</t>
  </si>
  <si>
    <t>野生风雪杂草</t>
  </si>
  <si>
    <t>8小时</t>
  </si>
  <si>
    <t>160分钟</t>
  </si>
  <si>
    <t>蚕</t>
  </si>
  <si>
    <t>1天</t>
  </si>
  <si>
    <t>发芽小麦种子</t>
  </si>
  <si>
    <t>16小时</t>
  </si>
  <si>
    <t>红茶叶</t>
  </si>
  <si>
    <t>6天</t>
  </si>
  <si>
    <t>40小时</t>
  </si>
  <si>
    <t>干辣椒Drupes</t>
  </si>
  <si>
    <t>叉子</t>
    <phoneticPr fontId="5" type="noConversion"/>
  </si>
  <si>
    <t>品质</t>
    <phoneticPr fontId="5" type="noConversion"/>
  </si>
  <si>
    <t>桶</t>
    <phoneticPr fontId="5" type="noConversion"/>
  </si>
  <si>
    <t>木工</t>
    <phoneticPr fontId="5" type="noConversion"/>
  </si>
  <si>
    <t>木板</t>
    <phoneticPr fontId="5" type="noConversion"/>
  </si>
  <si>
    <t xml:space="preserve"> 麦汁，面糊，牛奶，蜂蜜，羊奶</t>
    <phoneticPr fontId="5" type="noConversion"/>
  </si>
  <si>
    <t>可以储存蜂蜜，牛奶，水，麦芽汁，葡萄果汁，醋，葡萄酒和茶</t>
    <phoneticPr fontId="5" type="noConversion"/>
  </si>
  <si>
    <t>葡萄汁和葡萄酒不老化</t>
    <phoneticPr fontId="5" type="noConversion"/>
  </si>
  <si>
    <t>桦皮杯</t>
    <phoneticPr fontId="5" type="noConversion"/>
  </si>
  <si>
    <t>桦树皮 X2</t>
    <phoneticPr fontId="5" type="noConversion"/>
  </si>
  <si>
    <t xml:space="preserve"> 荒野求生</t>
    <phoneticPr fontId="5" type="noConversion"/>
  </si>
  <si>
    <t>容器</t>
    <phoneticPr fontId="5" type="noConversion"/>
  </si>
  <si>
    <t>10L</t>
    <phoneticPr fontId="5" type="noConversion"/>
  </si>
  <si>
    <t>0.4L</t>
    <phoneticPr fontId="5" type="noConversion"/>
  </si>
  <si>
    <t>1L</t>
    <phoneticPr fontId="5" type="noConversion"/>
  </si>
  <si>
    <t xml:space="preserve"> 金属加工</t>
    <phoneticPr fontId="5" type="noConversion"/>
  </si>
  <si>
    <t xml:space="preserve"> 锡碎片 x6</t>
    <phoneticPr fontId="5" type="noConversion"/>
  </si>
  <si>
    <t>啤酒杯</t>
    <phoneticPr fontId="5" type="noConversion"/>
  </si>
  <si>
    <t>水囊</t>
    <phoneticPr fontId="5" type="noConversion"/>
  </si>
  <si>
    <t xml:space="preserve"> 2 动物皮，1细线</t>
    <phoneticPr fontId="5" type="noConversion"/>
  </si>
  <si>
    <t>狩猎</t>
    <phoneticPr fontId="5" type="noConversion"/>
  </si>
  <si>
    <t>3L</t>
    <phoneticPr fontId="5" type="noConversion"/>
  </si>
  <si>
    <t xml:space="preserve"> 皮革工作</t>
    <phoneticPr fontId="5" type="noConversion"/>
  </si>
  <si>
    <t xml:space="preserve">水壶 </t>
    <phoneticPr fontId="5" type="noConversion"/>
  </si>
  <si>
    <t>皮 x1，线 x1</t>
    <phoneticPr fontId="5" type="noConversion"/>
  </si>
  <si>
    <t>木桶</t>
    <phoneticPr fontId="5" type="noConversion"/>
  </si>
  <si>
    <t>2L</t>
    <phoneticPr fontId="5" type="noConversion"/>
  </si>
  <si>
    <t xml:space="preserve"> 木工</t>
    <phoneticPr fontId="5" type="noConversion"/>
  </si>
  <si>
    <t>100L</t>
    <phoneticPr fontId="5" type="noConversion"/>
  </si>
  <si>
    <t>木板 x5</t>
    <phoneticPr fontId="5" type="noConversion"/>
  </si>
  <si>
    <t>修理</t>
    <phoneticPr fontId="5" type="noConversion"/>
  </si>
  <si>
    <t>100升牛奶，水，葡萄汁，陈酿葡萄汁，葡萄酒，醋和蜂蜜，</t>
    <phoneticPr fontId="5" type="noConversion"/>
  </si>
  <si>
    <t>100公斤大麦粉，灰</t>
    <phoneticPr fontId="5" type="noConversion"/>
  </si>
  <si>
    <t>10,000种子</t>
    <phoneticPr fontId="5" type="noConversion"/>
  </si>
  <si>
    <t>木杯</t>
    <phoneticPr fontId="5" type="noConversion"/>
  </si>
  <si>
    <t>木块x1</t>
    <phoneticPr fontId="5" type="noConversion"/>
  </si>
  <si>
    <t>红酒杯</t>
    <phoneticPr fontId="5" type="noConversion"/>
  </si>
  <si>
    <t>玻璃 x2</t>
    <phoneticPr fontId="5" type="noConversion"/>
  </si>
  <si>
    <t>玻璃坛</t>
    <phoneticPr fontId="5" type="noConversion"/>
  </si>
  <si>
    <t>玻璃 x10，木块 x6，线 x4</t>
    <phoneticPr fontId="5" type="noConversion"/>
  </si>
  <si>
    <t xml:space="preserve"> 陶器</t>
    <phoneticPr fontId="5" type="noConversion"/>
  </si>
  <si>
    <t>红酒</t>
    <phoneticPr fontId="5" type="noConversion"/>
  </si>
  <si>
    <t>50L</t>
    <phoneticPr fontId="5" type="noConversion"/>
  </si>
  <si>
    <t>储存其他液体牛奶，蜂蜜和水</t>
    <phoneticPr fontId="5" type="noConversion"/>
  </si>
  <si>
    <t>杯</t>
    <phoneticPr fontId="5" type="noConversion"/>
  </si>
  <si>
    <t>绿茶叶或红茶叶来解锁制作杯子</t>
    <phoneticPr fontId="5" type="noConversion"/>
  </si>
  <si>
    <t>2块粘土</t>
    <phoneticPr fontId="5" type="noConversion"/>
  </si>
  <si>
    <t>解锁</t>
    <phoneticPr fontId="5" type="noConversion"/>
  </si>
  <si>
    <t>金属加工</t>
    <phoneticPr fontId="5" type="noConversion"/>
  </si>
  <si>
    <t>生产必须</t>
    <phoneticPr fontId="5" type="noConversion"/>
  </si>
  <si>
    <t>铁斧</t>
    <phoneticPr fontId="5" type="noConversion"/>
  </si>
  <si>
    <t>史密斯的锤子，铁砧</t>
    <phoneticPr fontId="5" type="noConversion"/>
  </si>
  <si>
    <t>铁匠锤</t>
    <phoneticPr fontId="5" type="noConversion"/>
  </si>
  <si>
    <t xml:space="preserve"> 硬金属x2</t>
    <phoneticPr fontId="5" type="noConversion"/>
  </si>
  <si>
    <t>铁砧</t>
    <phoneticPr fontId="5" type="noConversion"/>
  </si>
  <si>
    <t>Quality = (金属Q*3 +铁砧Q)/4 softcapped by sqrt(力量*锻造)</t>
    <phoneticPr fontId="5" type="noConversion"/>
  </si>
  <si>
    <t>鹿</t>
  </si>
  <si>
    <t>野牛</t>
  </si>
  <si>
    <t>所需技能</t>
    <phoneticPr fontId="5" type="noConversion"/>
  </si>
  <si>
    <t>基础伤害</t>
    <phoneticPr fontId="5" type="noConversion"/>
  </si>
  <si>
    <t>烹饪 +5</t>
    <phoneticPr fontId="5" type="noConversion"/>
  </si>
  <si>
    <t>合成材料</t>
    <phoneticPr fontId="5" type="noConversion"/>
  </si>
  <si>
    <t>木块，0.05kg 亚麻子油</t>
    <phoneticPr fontId="5" type="noConversion"/>
  </si>
  <si>
    <t>压榨机</t>
    <phoneticPr fontId="5" type="noConversion"/>
  </si>
  <si>
    <t xml:space="preserve"> 酿酒</t>
    <phoneticPr fontId="5" type="noConversion"/>
  </si>
  <si>
    <t>木块 x12，板 x6</t>
    <phoneticPr fontId="5" type="noConversion"/>
  </si>
  <si>
    <t>板</t>
    <phoneticPr fontId="5" type="noConversion"/>
  </si>
  <si>
    <t>可否举起</t>
    <phoneticPr fontId="5" type="noConversion"/>
  </si>
  <si>
    <t>否</t>
    <phoneticPr fontId="5" type="noConversion"/>
  </si>
  <si>
    <t>葡萄汁，葡萄籽</t>
    <phoneticPr fontId="5" type="noConversion"/>
  </si>
  <si>
    <t>缝纫 +5</t>
    <phoneticPr fontId="5" type="noConversion"/>
  </si>
  <si>
    <t>大锤</t>
    <phoneticPr fontId="5" type="noConversion"/>
  </si>
  <si>
    <t>金属加工</t>
    <phoneticPr fontId="5" type="noConversion"/>
  </si>
  <si>
    <t>珍珠蚌</t>
    <phoneticPr fontId="5" type="noConversion"/>
  </si>
  <si>
    <t>胖牛肝菌</t>
    <phoneticPr fontId="5" type="noConversion"/>
  </si>
  <si>
    <t>墨角藻</t>
    <phoneticPr fontId="5" type="noConversion"/>
  </si>
  <si>
    <t>燧石</t>
    <phoneticPr fontId="5" type="noConversion"/>
  </si>
  <si>
    <t>片岩</t>
    <phoneticPr fontId="5" type="noConversion"/>
  </si>
  <si>
    <t>白云岩</t>
    <phoneticPr fontId="5" type="noConversion"/>
  </si>
  <si>
    <t>伤口</t>
  </si>
  <si>
    <t>治疗与</t>
  </si>
  <si>
    <t>造成的</t>
  </si>
  <si>
    <t>附加信息</t>
  </si>
  <si>
    <t> 抗生素烧伤</t>
  </si>
  <si>
    <t>Yarrow</t>
  </si>
  <si>
    <t>PvE与蚂蚁。</t>
  </si>
  <si>
    <t>随着时间的推移慢慢治愈。- AGI处罚。</t>
  </si>
  <si>
    <t> 窒息</t>
  </si>
  <si>
    <t>游泳时跑出体力。</t>
  </si>
  <si>
    <t>随着时间的推移慢慢治愈。- INT处罚。</t>
  </si>
  <si>
    <t> 闭合性损伤</t>
  </si>
  <si>
    <r>
      <t>水蛭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纱布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蟾蜍黄油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甘菊压缩</t>
    </r>
  </si>
  <si>
    <t>无畏战斗</t>
  </si>
  <si>
    <t>水蛭将伤口转化为水蛭烧伤</t>
  </si>
  <si>
    <t> 黑眼睛的</t>
  </si>
  <si>
    <r>
      <t>蟾蜍黄油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根肥</t>
    </r>
  </si>
  <si>
    <t>提供-10 PER</t>
  </si>
  <si>
    <t> 刀吻</t>
  </si>
  <si>
    <t>蟾蜍黄油，？</t>
  </si>
  <si>
    <t> 瘀伤</t>
  </si>
  <si>
    <t>水蛭</t>
  </si>
  <si>
    <t>随着时间的推移治愈 水蛭将伤口转化为水蛭烧伤</t>
  </si>
  <si>
    <t> 蟹被抚摸</t>
  </si>
  <si>
    <t>捡起/打开螃蟹</t>
  </si>
  <si>
    <t>随着时间的推移治愈 - DEX处罚</t>
  </si>
  <si>
    <t> 震荡</t>
  </si>
  <si>
    <t>冷压缩</t>
  </si>
  <si>
    <t>被淘汰</t>
  </si>
  <si>
    <t>随着时间的推移慢慢治愈。根据大小降低能力。</t>
  </si>
  <si>
    <t> 残酷切口</t>
  </si>
  <si>
    <r>
      <t>纱布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针迹补丁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根填料</t>
    </r>
  </si>
  <si>
    <t>Rootfill将伤口转化为Deep Cut。</t>
  </si>
  <si>
    <t> 深切</t>
  </si>
  <si>
    <r>
      <t>纱布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刺痛膏药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Rootfill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Waybroad</t>
    </r>
  </si>
  <si>
    <t>根管完全治愈伤口。</t>
  </si>
  <si>
    <t> 失败</t>
  </si>
  <si>
    <t>纱布</t>
  </si>
  <si>
    <t> 感染性疼痛</t>
  </si>
  <si>
    <t>甘菊压缩</t>
  </si>
  <si>
    <t>随着时间的推移而增长</t>
  </si>
  <si>
    <t> 泥ied。</t>
  </si>
  <si>
    <t>泥软膏</t>
  </si>
  <si>
    <r>
      <t>随着时间的推移治愈 -2 </t>
    </r>
    <r>
      <rPr>
        <sz val="10"/>
        <color rgb="FF5A3696"/>
        <rFont val="微软雅黑"/>
        <family val="2"/>
        <charset val="134"/>
      </rPr>
      <t>DEX</t>
    </r>
    <r>
      <rPr>
        <sz val="10"/>
        <color rgb="FF000000"/>
        <rFont val="微软雅黑"/>
        <family val="2"/>
        <charset val="134"/>
      </rPr>
      <t>和-5 </t>
    </r>
    <r>
      <rPr>
        <sz val="10"/>
        <color rgb="FF5A3696"/>
        <rFont val="微软雅黑"/>
        <family val="2"/>
        <charset val="134"/>
      </rPr>
      <t>CHA</t>
    </r>
    <r>
      <rPr>
        <sz val="10"/>
        <color rgb="FF000000"/>
        <rFont val="微软雅黑"/>
        <family val="2"/>
        <charset val="134"/>
      </rPr>
      <t>罚款。</t>
    </r>
  </si>
  <si>
    <t> 尼克斯和克星</t>
  </si>
  <si>
    <t>随着时间的推移治愈 大伤口吐出来，并创造出刮伤和削骨。</t>
  </si>
  <si>
    <t> 水蛭烧伤</t>
  </si>
  <si>
    <t>蟾蜍黄油</t>
  </si>
  <si>
    <t>随着时间的推移治愈</t>
  </si>
  <si>
    <t> 恶心的疣</t>
  </si>
  <si>
    <t>常驻</t>
  </si>
  <si>
    <t>在黑眼睛上使用蟾蜍黄油</t>
  </si>
  <si>
    <t>- CHA罚款</t>
  </si>
  <si>
    <t> Nidburns</t>
  </si>
  <si>
    <t>PvE与Nidbane</t>
  </si>
  <si>
    <t>随着时间的推移慢慢治愈。</t>
  </si>
  <si>
    <t> 打孔疮</t>
  </si>
  <si>
    <t>无武装的战斗，洞穴</t>
  </si>
  <si>
    <t>随着时间的推移治愈 如果不治疗，可能会变成肿胀的肿块。</t>
  </si>
  <si>
    <t> 夸尔德</t>
  </si>
  <si>
    <t>拾起刺猬</t>
  </si>
  <si>
    <t> 刮胡子</t>
  </si>
  <si>
    <r>
      <t>Yarrow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泥软膏</t>
    </r>
  </si>
  <si>
    <t>从Nicks＆Knacks分手</t>
  </si>
  <si>
    <t> 严重Ma ing</t>
  </si>
  <si>
    <t>Hartshorn Salve</t>
  </si>
  <si>
    <t> 饥饿</t>
  </si>
  <si>
    <t>2000年以下能源</t>
  </si>
  <si>
    <t>只有你的能量增加到超过8000能量才能治愈</t>
  </si>
  <si>
    <t> 舒缓寒冷</t>
  </si>
  <si>
    <t> 肿胀的颠簸</t>
  </si>
  <si>
    <r>
      <t>冷压缩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水蛭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刺痛的肥皂</t>
    </r>
  </si>
  <si>
    <t>洞穴，未经处理的刺孔</t>
  </si>
  <si>
    <t>水蛭将伤口转化为水蛭烧伤。</t>
  </si>
  <si>
    <t> 用洗剂治疗</t>
  </si>
  <si>
    <r>
      <t>用</t>
    </r>
    <r>
      <rPr>
        <sz val="10"/>
        <color rgb="FF5A3696"/>
        <rFont val="微软雅黑"/>
        <family val="2"/>
        <charset val="134"/>
      </rPr>
      <t>刺痛的泥浆</t>
    </r>
    <r>
      <rPr>
        <sz val="10"/>
        <color rgb="FF000000"/>
        <rFont val="微软雅黑"/>
        <family val="2"/>
        <charset val="134"/>
      </rPr>
      <t>治疗深切</t>
    </r>
  </si>
  <si>
    <t> 无表情</t>
  </si>
  <si>
    <r>
      <t>水蛭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泥软膏</t>
    </r>
    <r>
      <rPr>
        <sz val="10"/>
        <color rgb="FF000000"/>
        <rFont val="微软雅黑"/>
        <family val="2"/>
        <charset val="134"/>
      </rPr>
      <t>，</t>
    </r>
    <r>
      <rPr>
        <sz val="10"/>
        <color rgb="FF5A3696"/>
        <rFont val="微软雅黑"/>
        <family val="2"/>
        <charset val="134"/>
      </rPr>
      <t>蟾蜍黄油</t>
    </r>
  </si>
  <si>
    <t> 可怜的戈尔</t>
  </si>
  <si>
    <t>针迹补丁</t>
  </si>
  <si>
    <t>非常强的攻击 </t>
  </si>
  <si>
    <t>一击中有50+点伤害将导致懦弱的戈尔</t>
  </si>
  <si>
    <t>纱布</t>
    <phoneticPr fontId="5" type="noConversion"/>
  </si>
  <si>
    <t>急救，缝纫</t>
    <phoneticPr fontId="5" type="noConversion"/>
  </si>
  <si>
    <t>治疗疾病</t>
    <phoneticPr fontId="5" type="noConversion"/>
  </si>
  <si>
    <t>所需物品</t>
    <phoneticPr fontId="5" type="noConversion"/>
  </si>
  <si>
    <t>织布机</t>
    <phoneticPr fontId="5" type="noConversion"/>
  </si>
  <si>
    <t>羊毛</t>
    <phoneticPr fontId="5" type="noConversion"/>
  </si>
  <si>
    <t>闭合性损伤，残忍切口，大幅削减，并费尔斜线</t>
    <phoneticPr fontId="5" type="noConversion"/>
  </si>
  <si>
    <t>蟾蜍黄油</t>
    <phoneticPr fontId="5" type="noConversion"/>
  </si>
  <si>
    <t>钝性创伤，无脸，黑眼睛和水蛭烧伤</t>
    <phoneticPr fontId="5" type="noConversion"/>
  </si>
  <si>
    <t>叶 x1，蟾蜍 x3，灰烬 x20</t>
    <phoneticPr fontId="5" type="noConversion"/>
  </si>
  <si>
    <t xml:space="preserve"> 金属大锅或粘土大锅</t>
    <phoneticPr fontId="5" type="noConversion"/>
  </si>
  <si>
    <t>泥软膏</t>
    <phoneticPr fontId="5" type="noConversion"/>
  </si>
  <si>
    <t>血腥，土壤 3x，水 0.5L</t>
    <phoneticPr fontId="5" type="noConversion"/>
  </si>
  <si>
    <t>急救</t>
    <phoneticPr fontId="5" type="noConversion"/>
  </si>
  <si>
    <t>擦伤和割伤，未饰面，以及打孔疮</t>
    <phoneticPr fontId="5" type="noConversion"/>
  </si>
  <si>
    <t>甘菊压缩</t>
    <phoneticPr fontId="5" type="noConversion"/>
  </si>
  <si>
    <t xml:space="preserve"> 急救</t>
    <phoneticPr fontId="5" type="noConversion"/>
  </si>
  <si>
    <t xml:space="preserve"> 干甘菊 x1，春水 x0.5，纱布 x1</t>
    <phoneticPr fontId="5" type="noConversion"/>
  </si>
  <si>
    <t>感染性疼痛，破裂和钝性创伤</t>
    <phoneticPr fontId="5" type="noConversion"/>
  </si>
  <si>
    <t>冷压缩</t>
    <phoneticPr fontId="5" type="noConversion"/>
  </si>
  <si>
    <t>布，雪 x3，字符串</t>
    <phoneticPr fontId="5" type="noConversion"/>
  </si>
  <si>
    <t>肿颠簸和脑震荡</t>
    <phoneticPr fontId="5" type="noConversion"/>
  </si>
  <si>
    <t>刺痛的洗澡</t>
    <phoneticPr fontId="5" type="noConversion"/>
  </si>
  <si>
    <t>炉火魔法</t>
    <phoneticPr fontId="5" type="noConversion"/>
  </si>
  <si>
    <t xml:space="preserve"> 刺荨麻 x3，字符串 x2，准备的动物隐藏 x1</t>
    <phoneticPr fontId="5" type="noConversion"/>
  </si>
  <si>
    <t>金属大锅或粘土大锅</t>
    <phoneticPr fontId="5" type="noConversion"/>
  </si>
  <si>
    <t>肿胀疙瘩和深部切割</t>
    <phoneticPr fontId="5" type="noConversion"/>
  </si>
  <si>
    <t>针迹补丁</t>
    <phoneticPr fontId="5" type="noConversion"/>
  </si>
  <si>
    <t xml:space="preserve"> 布 x1，字符串 x2，任何金属 x1，骨胶 x2</t>
    <phoneticPr fontId="5" type="noConversion"/>
  </si>
  <si>
    <t>残酷的切口和懦弱的戈尔</t>
    <phoneticPr fontId="5" type="noConversion"/>
  </si>
  <si>
    <t>血尾草</t>
    <phoneticPr fontId="5" type="noConversion"/>
  </si>
  <si>
    <t>雪绒花</t>
    <phoneticPr fontId="5" type="noConversion"/>
  </si>
  <si>
    <t>蓝色妖姬</t>
    <phoneticPr fontId="5" type="noConversion"/>
  </si>
  <si>
    <t>草莓</t>
    <phoneticPr fontId="5" type="noConversion"/>
  </si>
  <si>
    <t>山 沼泽</t>
    <phoneticPr fontId="5" type="noConversion"/>
  </si>
  <si>
    <t>草原 沼泽 荒地</t>
    <phoneticPr fontId="5" type="noConversion"/>
  </si>
  <si>
    <t>草原 希思·穆尔</t>
    <phoneticPr fontId="5" type="noConversion"/>
  </si>
  <si>
    <t>漂流木</t>
    <phoneticPr fontId="5" type="noConversion"/>
  </si>
  <si>
    <t>森林 草原</t>
    <phoneticPr fontId="5" type="noConversion"/>
  </si>
  <si>
    <t>沼泽草原</t>
    <phoneticPr fontId="5" type="noConversion"/>
  </si>
  <si>
    <t>森林 荒野</t>
    <phoneticPr fontId="5" type="noConversion"/>
  </si>
  <si>
    <t>杨梅</t>
    <phoneticPr fontId="5" type="noConversion"/>
  </si>
  <si>
    <t>黄杨</t>
    <phoneticPr fontId="5" type="noConversion"/>
  </si>
  <si>
    <t>Crampbark</t>
    <phoneticPr fontId="5" type="noConversion"/>
  </si>
  <si>
    <t>伍德宾 （忍冬）</t>
    <phoneticPr fontId="5" type="noConversion"/>
  </si>
  <si>
    <t>黑刺李（斯隆浆果）</t>
    <phoneticPr fontId="5" type="noConversion"/>
  </si>
  <si>
    <t>http://ringofbrodgar.com/wiki/Bush</t>
    <phoneticPr fontId="5" type="noConversion"/>
  </si>
  <si>
    <t>浆果树</t>
    <phoneticPr fontId="5" type="noConversion"/>
  </si>
  <si>
    <t>树</t>
  </si>
  <si>
    <t>种子/水果</t>
  </si>
  <si>
    <t>其他产品</t>
  </si>
  <si>
    <t>原生地形</t>
  </si>
  <si>
    <t>3 树皮</t>
  </si>
  <si>
    <t>3 Alder Bough</t>
  </si>
  <si>
    <t>苹果树</t>
  </si>
  <si>
    <t>5 红苹果</t>
  </si>
  <si>
    <t>蠕虫吃苹果</t>
  </si>
  <si>
    <t>灰树</t>
  </si>
  <si>
    <t>2 Ash Samaras</t>
  </si>
  <si>
    <t>白杨树</t>
  </si>
  <si>
    <t>2 Aspen Catkin</t>
  </si>
  <si>
    <t>湾柳树</t>
  </si>
  <si>
    <t>2 湾柳柳</t>
  </si>
  <si>
    <t>山毛榉树</t>
  </si>
  <si>
    <t>2 山毛榉坚果</t>
  </si>
  <si>
    <t>桦树</t>
  </si>
  <si>
    <t>2 桦木Catkin</t>
  </si>
  <si>
    <t>2 桦树皮</t>
  </si>
  <si>
    <t>鸟樱桃树</t>
  </si>
  <si>
    <t>2 鸟樱桃</t>
  </si>
  <si>
    <t>沙棘树</t>
  </si>
  <si>
    <t>2 沙棘Drupes</t>
  </si>
  <si>
    <t>雪松树</t>
  </si>
  <si>
    <t>2 雪松锥</t>
  </si>
  <si>
    <t>樱桃树</t>
  </si>
  <si>
    <t>8 颗樱桃</t>
  </si>
  <si>
    <t>栗树</t>
  </si>
  <si>
    <t>8 栗</t>
  </si>
  <si>
    <t>康克树</t>
  </si>
  <si>
    <t>2 康克</t>
  </si>
  <si>
    <t>4 康克叶</t>
  </si>
  <si>
    <t>软木橡树</t>
  </si>
  <si>
    <t>8 软木</t>
  </si>
  <si>
    <t>五</t>
  </si>
  <si>
    <t>Crabapple树</t>
  </si>
  <si>
    <t>4 Crabapples</t>
  </si>
  <si>
    <t>柏树</t>
  </si>
  <si>
    <t>2 柏树锥</t>
  </si>
  <si>
    <t>2 榆树种子</t>
  </si>
  <si>
    <t>杉树</t>
  </si>
  <si>
    <t>2 冷杉锥</t>
  </si>
  <si>
    <t>戈登根树</t>
  </si>
  <si>
    <t>2 金融种子</t>
  </si>
  <si>
    <t>榛树</t>
  </si>
  <si>
    <t>10 榛子</t>
  </si>
  <si>
    <t>杜松树</t>
  </si>
  <si>
    <t>2 桧果浆果</t>
  </si>
  <si>
    <t>2 王后的橡子</t>
  </si>
  <si>
    <t>落叶松树</t>
  </si>
  <si>
    <t>2 落叶松锥</t>
  </si>
  <si>
    <t>2 月桂树种子</t>
  </si>
  <si>
    <t>林登树</t>
  </si>
  <si>
    <t>2 椴树果</t>
  </si>
  <si>
    <t>枫树</t>
  </si>
  <si>
    <t>2 枫叶萨马拉</t>
  </si>
  <si>
    <t>6 枫叶</t>
  </si>
  <si>
    <t>桑树</t>
  </si>
  <si>
    <t>5 桑树</t>
  </si>
  <si>
    <t>250 棵桑叶</t>
  </si>
  <si>
    <t>橡树</t>
  </si>
  <si>
    <t>2 橡树橡子</t>
  </si>
  <si>
    <t>橄榄树</t>
  </si>
  <si>
    <t>8 橄榄</t>
  </si>
  <si>
    <t>梨树</t>
  </si>
  <si>
    <t>5 梨</t>
  </si>
  <si>
    <t>2 松果</t>
  </si>
  <si>
    <t>平面树</t>
  </si>
  <si>
    <t>2 飞机种子植物</t>
  </si>
  <si>
    <t>李子树</t>
  </si>
  <si>
    <t>10 李子</t>
  </si>
  <si>
    <t>杨树</t>
  </si>
  <si>
    <t>2 杨白皮</t>
  </si>
  <si>
    <t>罗文树</t>
  </si>
  <si>
    <t>4 罗文莓</t>
  </si>
  <si>
    <t>萨洛树</t>
  </si>
  <si>
    <t>2 Sallow Catkin</t>
  </si>
  <si>
    <t>云杉树</t>
  </si>
  <si>
    <t>2 云杉锥</t>
  </si>
  <si>
    <t>5 云杉树枝</t>
  </si>
  <si>
    <t>2 甘草种子</t>
  </si>
  <si>
    <t>10 塔帽孢子</t>
  </si>
  <si>
    <t> ？</t>
  </si>
  <si>
    <t>白光树</t>
  </si>
  <si>
    <t>3 白光果</t>
  </si>
  <si>
    <t>柳树</t>
  </si>
  <si>
    <t>2 柳皮猫</t>
  </si>
  <si>
    <t>紫杉树</t>
  </si>
  <si>
    <t>2个紫藤</t>
  </si>
  <si>
    <t>5 紫檀</t>
  </si>
  <si>
    <t>木块</t>
    <phoneticPr fontId="5" type="noConversion"/>
  </si>
  <si>
    <t>木板</t>
    <phoneticPr fontId="5" type="noConversion"/>
  </si>
  <si>
    <t>石斧 </t>
    <phoneticPr fontId="5" type="noConversion"/>
  </si>
  <si>
    <t>金属斧 </t>
  </si>
  <si>
    <t> 金属锯</t>
    <phoneticPr fontId="5" type="noConversion"/>
  </si>
  <si>
    <t>骨 锯</t>
    <phoneticPr fontId="5" type="noConversion"/>
  </si>
  <si>
    <t>国王橡树</t>
    <phoneticPr fontId="5" type="noConversion"/>
  </si>
  <si>
    <t>Sweetgum树</t>
    <phoneticPr fontId="5" type="noConversion"/>
  </si>
  <si>
    <t xml:space="preserve">Towercap </t>
    <phoneticPr fontId="5" type="noConversion"/>
  </si>
  <si>
    <t>树枝</t>
    <phoneticPr fontId="5" type="noConversion"/>
  </si>
  <si>
    <t>树皮</t>
    <phoneticPr fontId="5" type="noConversion"/>
  </si>
  <si>
    <t>木节</t>
    <phoneticPr fontId="5" type="noConversion"/>
  </si>
  <si>
    <t>60 月桂树叶</t>
    <phoneticPr fontId="5" type="noConversion"/>
  </si>
  <si>
    <t>量</t>
  </si>
  <si>
    <t>Poppycaps</t>
  </si>
  <si>
    <t>阿尔德柳木</t>
    <phoneticPr fontId="5" type="noConversion"/>
  </si>
  <si>
    <t>2阿尔德柳木</t>
    <phoneticPr fontId="5" type="noConversion"/>
  </si>
  <si>
    <t>灵巧 +3</t>
    <phoneticPr fontId="5" type="noConversion"/>
  </si>
  <si>
    <t>枝条</t>
    <phoneticPr fontId="5" type="noConversion"/>
  </si>
  <si>
    <t>5 Fir Bough</t>
    <phoneticPr fontId="5" type="noConversion"/>
  </si>
  <si>
    <t>5 Elm Bough</t>
    <phoneticPr fontId="5" type="noConversion"/>
  </si>
  <si>
    <t>金块</t>
    <phoneticPr fontId="5" type="noConversion"/>
  </si>
  <si>
    <t>斯隆浆果</t>
    <phoneticPr fontId="2" type="noConversion"/>
  </si>
  <si>
    <t>松树</t>
    <phoneticPr fontId="2" type="noConversion"/>
  </si>
  <si>
    <t>桑树</t>
    <phoneticPr fontId="2" type="noConversion"/>
  </si>
  <si>
    <t>胡桃</t>
    <phoneticPr fontId="2" type="noConversion"/>
  </si>
  <si>
    <t>榆树</t>
    <phoneticPr fontId="2" type="noConversion"/>
  </si>
  <si>
    <t>金属</t>
    <phoneticPr fontId="5" type="noConversion"/>
  </si>
  <si>
    <r>
      <t>钢条 x2，</t>
    </r>
    <r>
      <rPr>
        <sz val="8"/>
        <color rgb="FFFF0000"/>
        <rFont val="微软雅黑"/>
        <family val="2"/>
        <charset val="134"/>
      </rPr>
      <t>硬化皮</t>
    </r>
    <r>
      <rPr>
        <sz val="8"/>
        <rFont val="微软雅黑"/>
        <family val="2"/>
        <charset val="134"/>
      </rPr>
      <t xml:space="preserve"> x2，木块 x2，硬金属棒 x8</t>
    </r>
    <phoneticPr fontId="5" type="noConversion"/>
  </si>
  <si>
    <t>啤酒</t>
  </si>
  <si>
    <t>堆肥箱</t>
    <phoneticPr fontId="5" type="noConversion"/>
  </si>
  <si>
    <t xml:space="preserve"> 板 x6，木块 x4，骨胶 x2</t>
    <phoneticPr fontId="5" type="noConversion"/>
  </si>
  <si>
    <t>地膜</t>
    <phoneticPr fontId="5" type="noConversion"/>
  </si>
  <si>
    <t>奶酪架</t>
    <phoneticPr fontId="5" type="noConversion"/>
  </si>
  <si>
    <t>木工，畜牧业</t>
    <phoneticPr fontId="5" type="noConversion"/>
  </si>
  <si>
    <t>板 x6，木块 x4</t>
    <phoneticPr fontId="5" type="noConversion"/>
  </si>
  <si>
    <t>解锁套件</t>
    <phoneticPr fontId="5" type="noConversion"/>
  </si>
  <si>
    <t>牛奶，羊奶</t>
    <phoneticPr fontId="5" type="noConversion"/>
  </si>
  <si>
    <t>核桃树（胡桃）</t>
    <phoneticPr fontId="5" type="noConversion"/>
  </si>
  <si>
    <t xml:space="preserve"> 木工，栽培，园艺</t>
    <phoneticPr fontId="5" type="noConversion"/>
  </si>
  <si>
    <t>动物</t>
    <phoneticPr fontId="5" type="noConversion"/>
  </si>
  <si>
    <t>蚂蚁山</t>
  </si>
  <si>
    <t>蚯蚓</t>
  </si>
  <si>
    <t>探索</t>
    <phoneticPr fontId="5" type="noConversion"/>
  </si>
  <si>
    <t>血tern</t>
  </si>
  <si>
    <t>Rustroot</t>
  </si>
  <si>
    <t>刺荨麻</t>
  </si>
  <si>
    <t>阔叶林</t>
  </si>
  <si>
    <t>针叶林</t>
  </si>
  <si>
    <t>烟叶</t>
    <phoneticPr fontId="5" type="noConversion"/>
  </si>
  <si>
    <t>大麻</t>
    <phoneticPr fontId="5" type="noConversion"/>
  </si>
  <si>
    <t>矿井</t>
    <phoneticPr fontId="5" type="noConversion"/>
  </si>
  <si>
    <t>矿业</t>
    <phoneticPr fontId="5" type="noConversion"/>
  </si>
  <si>
    <t>烘烤</t>
    <phoneticPr fontId="5" type="noConversion"/>
  </si>
  <si>
    <t>角:木块 x30 墙:3 门:2宽木块 x30 3宽木块 x45</t>
    <phoneticPr fontId="5" type="noConversion"/>
  </si>
  <si>
    <t xml:space="preserve"> 木块</t>
    <phoneticPr fontId="5" type="noConversion"/>
  </si>
  <si>
    <t>领域</t>
    <phoneticPr fontId="5" type="noConversion"/>
  </si>
  <si>
    <t>木工，领域</t>
    <phoneticPr fontId="5" type="noConversion"/>
  </si>
  <si>
    <t>木板x8</t>
    <phoneticPr fontId="5" type="noConversion"/>
  </si>
  <si>
    <t>是</t>
    <phoneticPr fontId="5" type="noConversion"/>
  </si>
  <si>
    <t>风信子</t>
    <phoneticPr fontId="5" type="noConversion"/>
  </si>
  <si>
    <t>硬金属x2 木块</t>
    <phoneticPr fontId="5" type="noConversion"/>
  </si>
  <si>
    <t>风车</t>
    <phoneticPr fontId="5" type="noConversion"/>
  </si>
  <si>
    <t xml:space="preserve"> 石 x300，木 x125，板 x75，布 x50，绳 x25，骨胶 x10，任何金属 x5</t>
    <phoneticPr fontId="5" type="noConversion"/>
  </si>
  <si>
    <t xml:space="preserve"> 5 x 5</t>
    <phoneticPr fontId="5" type="noConversion"/>
  </si>
  <si>
    <t>尺寸</t>
    <phoneticPr fontId="5" type="noConversion"/>
  </si>
  <si>
    <t>石塔</t>
    <phoneticPr fontId="5" type="noConversion"/>
  </si>
  <si>
    <t xml:space="preserve"> 石 x2000，板 x100，木 x80，任何金属 x10，绳 x10，玻璃 x8的 棒</t>
    <phoneticPr fontId="5" type="noConversion"/>
  </si>
  <si>
    <t>石工</t>
    <phoneticPr fontId="5" type="noConversion"/>
  </si>
  <si>
    <t xml:space="preserve"> 7 x 7 地下14x14</t>
    <phoneticPr fontId="5" type="noConversion"/>
  </si>
  <si>
    <t xml:space="preserve"> 石 x250，镶嵌材料 x50，木块 x100，板 x60; 和硬质金属的酒吧 X5或铁艺的酒吧</t>
    <phoneticPr fontId="5" type="noConversion"/>
  </si>
  <si>
    <t xml:space="preserve"> 石工</t>
    <phoneticPr fontId="5" type="noConversion"/>
  </si>
  <si>
    <t>8x8</t>
    <phoneticPr fontId="5" type="noConversion"/>
  </si>
  <si>
    <t>亚麻布 x20，木块 x5，石 x5</t>
    <phoneticPr fontId="5" type="noConversion"/>
  </si>
  <si>
    <t>村旗</t>
    <phoneticPr fontId="5" type="noConversion"/>
  </si>
  <si>
    <t>2 x 3</t>
    <phoneticPr fontId="5" type="noConversion"/>
  </si>
  <si>
    <t>村庄</t>
    <phoneticPr fontId="5" type="noConversion"/>
  </si>
  <si>
    <t>木屋</t>
    <phoneticPr fontId="5" type="noConversion"/>
  </si>
  <si>
    <t xml:space="preserve"> 石 x150，块 x80，板 x50，镶嵌材料 x30和任何金属 x2的 棒</t>
    <phoneticPr fontId="5" type="noConversion"/>
  </si>
  <si>
    <t>石屋</t>
    <phoneticPr fontId="5" type="noConversion"/>
  </si>
  <si>
    <t xml:space="preserve"> 5 x 9</t>
    <phoneticPr fontId="5" type="noConversion"/>
  </si>
  <si>
    <t>铣床</t>
    <phoneticPr fontId="5" type="noConversion"/>
  </si>
  <si>
    <t>基本力学</t>
    <phoneticPr fontId="5" type="noConversion"/>
  </si>
  <si>
    <t>木块 x20，板 x10，石 x40，绳 x8，骨胶 x8，</t>
    <phoneticPr fontId="5" type="noConversion"/>
  </si>
  <si>
    <t>铣床必须在风车内建造</t>
    <phoneticPr fontId="5" type="noConversion"/>
  </si>
  <si>
    <t xml:space="preserve"> 木块 x500，板 x250，石 x150，绳 x20，硬化皮 x20和任何金属棒 x20</t>
    <phoneticPr fontId="5" type="noConversion"/>
  </si>
  <si>
    <t>豪宅</t>
    <phoneticPr fontId="5" type="noConversion"/>
  </si>
  <si>
    <t xml:space="preserve"> 11 x 15</t>
    <phoneticPr fontId="5" type="noConversion"/>
  </si>
  <si>
    <t xml:space="preserve"> 木块 x80，板 x40，镶嵌材料 x20</t>
    <phoneticPr fontId="5" type="noConversion"/>
  </si>
  <si>
    <t xml:space="preserve"> 5 x 5</t>
    <phoneticPr fontId="5" type="noConversion"/>
  </si>
  <si>
    <t xml:space="preserve"> 木工</t>
    <phoneticPr fontId="5" type="noConversion"/>
  </si>
  <si>
    <t xml:space="preserve"> 木块 x3，字符串 x1</t>
    <phoneticPr fontId="5" type="noConversion"/>
  </si>
  <si>
    <t xml:space="preserve"> 1 x 1</t>
    <phoneticPr fontId="5" type="noConversion"/>
  </si>
  <si>
    <t xml:space="preserve"> 农业</t>
    <phoneticPr fontId="5" type="noConversion"/>
  </si>
  <si>
    <t>银光矿</t>
    <phoneticPr fontId="5" type="noConversion"/>
  </si>
  <si>
    <t>银樽</t>
    <phoneticPr fontId="5" type="noConversion"/>
  </si>
  <si>
    <r>
      <t xml:space="preserve"> 丝绸布X1，线x1(</t>
    </r>
    <r>
      <rPr>
        <sz val="8"/>
        <color rgb="FFFF0000"/>
        <rFont val="微软雅黑"/>
        <family val="2"/>
        <charset val="134"/>
      </rPr>
      <t>学习品</t>
    </r>
    <r>
      <rPr>
        <sz val="8"/>
        <rFont val="微软雅黑"/>
        <family val="2"/>
        <charset val="134"/>
      </rPr>
      <t>)</t>
    </r>
    <phoneticPr fontId="5" type="noConversion"/>
  </si>
  <si>
    <t>搓绳机</t>
    <phoneticPr fontId="5" type="noConversion"/>
  </si>
  <si>
    <t xml:space="preserve"> 板 x10，木块 x8，线 x20</t>
    <phoneticPr fontId="5" type="noConversion"/>
  </si>
  <si>
    <t>绳缠</t>
    <phoneticPr fontId="5" type="noConversion"/>
  </si>
  <si>
    <t>尺寸</t>
    <phoneticPr fontId="5" type="noConversion"/>
  </si>
  <si>
    <t xml:space="preserve"> 3 x 5</t>
    <phoneticPr fontId="5" type="noConversion"/>
  </si>
  <si>
    <t>草图</t>
    <phoneticPr fontId="5" type="noConversion"/>
  </si>
  <si>
    <t>绘画</t>
    <phoneticPr fontId="5" type="noConversion"/>
  </si>
  <si>
    <t xml:space="preserve"> 亚麻子油，动物皮x2，颜料</t>
    <phoneticPr fontId="5" type="noConversion"/>
  </si>
  <si>
    <t>颜料</t>
  </si>
  <si>
    <t>颜色</t>
  </si>
  <si>
    <t>食谱</t>
  </si>
  <si>
    <t>黑色颜料</t>
  </si>
  <si>
    <t>蓝色颜料</t>
  </si>
  <si>
    <t>绿色颜料</t>
  </si>
  <si>
    <t>三十</t>
  </si>
  <si>
    <t>橙色颜料</t>
  </si>
  <si>
    <t>紫色颜料</t>
  </si>
  <si>
    <t>红色颜料</t>
  </si>
  <si>
    <t>绿松石色素</t>
  </si>
  <si>
    <t>白色颜料</t>
  </si>
  <si>
    <t>黄色颜料</t>
  </si>
  <si>
    <t>灰烬（0.20公斤），黄油</t>
  </si>
  <si>
    <t>蓝莓，骨胶</t>
  </si>
  <si>
    <t>新鲜叶醋，骨胶</t>
  </si>
  <si>
    <t>南瓜肉 x3，焦油（0.10升）</t>
  </si>
  <si>
    <t>Cin仁 x2，鸡蛋</t>
  </si>
  <si>
    <t>罂粟花 x2，Entrails</t>
  </si>
  <si>
    <t>炉渣，鸡蛋</t>
  </si>
  <si>
    <t>大麦面粉（0.10公斤），牛奶（0.10升）</t>
  </si>
  <si>
    <t>Bittersweet Nightshade浆果，骨胶 x2</t>
  </si>
  <si>
    <t xml:space="preserve"> 煤 x1，青铜矿 x5</t>
    <phoneticPr fontId="5" type="noConversion"/>
  </si>
  <si>
    <t xml:space="preserve"> 金属加工</t>
    <phoneticPr fontId="5" type="noConversion"/>
  </si>
  <si>
    <t>摇滚水晶</t>
    <phoneticPr fontId="5" type="noConversion"/>
  </si>
  <si>
    <t>烛台</t>
    <phoneticPr fontId="5" type="noConversion"/>
  </si>
  <si>
    <t>金属X3</t>
    <phoneticPr fontId="5" type="noConversion"/>
  </si>
  <si>
    <t xml:space="preserve"> 金属加工</t>
    <phoneticPr fontId="5" type="noConversion"/>
  </si>
  <si>
    <t>蜡烛棒</t>
    <phoneticPr fontId="5" type="noConversion"/>
  </si>
  <si>
    <t>容纳80块或40块板 块变成2个煤，一个板1.5煤</t>
    <phoneticPr fontId="5" type="noConversion"/>
  </si>
  <si>
    <t>啤酒杯</t>
  </si>
  <si>
    <t>红酒杯</t>
  </si>
  <si>
    <t>荧光花</t>
    <phoneticPr fontId="5" type="noConversion"/>
  </si>
  <si>
    <t>大麻桌布</t>
  </si>
  <si>
    <t>摇椅</t>
  </si>
  <si>
    <t>皇家王位</t>
  </si>
  <si>
    <t>头骨王座</t>
  </si>
  <si>
    <t>乡村椅子</t>
  </si>
  <si>
    <t>石王座</t>
  </si>
  <si>
    <t>柳条面包篮</t>
  </si>
  <si>
    <t>鹿茸牛排餐具</t>
  </si>
  <si>
    <t>卷盘热垫</t>
  </si>
  <si>
    <t>亚麻手帕</t>
  </si>
  <si>
    <t>木杯</t>
  </si>
  <si>
    <t>蛋糕刀</t>
  </si>
  <si>
    <t>布椅</t>
  </si>
  <si>
    <t>金属杯</t>
  </si>
  <si>
    <t>小屋王座</t>
  </si>
  <si>
    <t>丝巾</t>
  </si>
  <si>
    <t>拼接皮革过山车</t>
  </si>
  <si>
    <t>酒瓶</t>
  </si>
  <si>
    <t>木餐具</t>
  </si>
  <si>
    <t>聚宝盆</t>
  </si>
  <si>
    <t>硬金属餐具</t>
  </si>
  <si>
    <t>金属板</t>
  </si>
  <si>
    <t>胡椒粉</t>
  </si>
  <si>
    <t>喝酒角</t>
  </si>
  <si>
    <t>铸铁三合一</t>
  </si>
  <si>
    <t>皮革桌布</t>
  </si>
  <si>
    <t>胡椒磨</t>
  </si>
  <si>
    <t>银餐具</t>
  </si>
  <si>
    <t>头骨杯</t>
  </si>
  <si>
    <t>软金属餐具</t>
  </si>
  <si>
    <t>木板</t>
  </si>
  <si>
    <t>亚麻桌布</t>
  </si>
  <si>
    <t>金属Saucière</t>
  </si>
  <si>
    <t>羊毛桌布</t>
  </si>
  <si>
    <t>金钟钟</t>
  </si>
  <si>
    <t>丝绸桌布</t>
  </si>
  <si>
    <t>镀金</t>
  </si>
  <si>
    <r>
      <rPr>
        <b/>
        <sz val="10"/>
        <rFont val="宋体"/>
        <family val="3"/>
        <charset val="134"/>
      </rPr>
      <t>探索</t>
    </r>
    <r>
      <rPr>
        <b/>
        <sz val="10"/>
        <rFont val="Arial"/>
        <family val="2"/>
      </rPr>
      <t>X</t>
    </r>
    <r>
      <rPr>
        <b/>
        <sz val="10"/>
        <rFont val="宋体"/>
        <family val="3"/>
        <charset val="134"/>
      </rPr>
      <t>感知</t>
    </r>
    <phoneticPr fontId="5" type="noConversion"/>
  </si>
  <si>
    <t>皇家蛤蟆</t>
    <phoneticPr fontId="5" type="noConversion"/>
  </si>
  <si>
    <t>缠绕的荆棘</t>
    <phoneticPr fontId="5" type="noConversion"/>
  </si>
  <si>
    <t>棘蓟</t>
    <phoneticPr fontId="5" type="noConversion"/>
  </si>
  <si>
    <t>罕见的金鱼草</t>
    <phoneticPr fontId="5" type="noConversion"/>
  </si>
  <si>
    <t>贵妇草</t>
    <phoneticPr fontId="5" type="noConversion"/>
  </si>
  <si>
    <t>奢草根</t>
    <phoneticPr fontId="5" type="noConversion"/>
  </si>
  <si>
    <t>黄丝菌</t>
    <phoneticPr fontId="5" type="noConversion"/>
  </si>
  <si>
    <t>细根</t>
    <phoneticPr fontId="5" type="noConversion"/>
  </si>
  <si>
    <t>大马勃菌</t>
    <phoneticPr fontId="5" type="noConversion"/>
  </si>
  <si>
    <t>绿泥</t>
    <phoneticPr fontId="5" type="noConversion"/>
  </si>
  <si>
    <t>草原 沼泽 荒地 森林</t>
    <phoneticPr fontId="5" type="noConversion"/>
  </si>
  <si>
    <t>凝乳桶</t>
    <phoneticPr fontId="5" type="noConversion"/>
  </si>
  <si>
    <t>木板 x4，木块 x2</t>
    <phoneticPr fontId="5" type="noConversion"/>
  </si>
  <si>
    <t xml:space="preserve"> 木工，畜牧业  ？</t>
    <phoneticPr fontId="5" type="noConversion"/>
  </si>
  <si>
    <t>凝乳酶（ 空容器，胃，醋）</t>
    <phoneticPr fontId="5" type="noConversion"/>
  </si>
  <si>
    <t>解锁条件</t>
    <phoneticPr fontId="5" type="noConversion"/>
  </si>
  <si>
    <t>Meat</t>
  </si>
  <si>
    <t>Original</t>
  </si>
  <si>
    <t>属性 1</t>
  </si>
  <si>
    <t>属性 2</t>
  </si>
  <si>
    <t>属性 3</t>
  </si>
  <si>
    <t>属性 4</t>
  </si>
  <si>
    <t>Quality</t>
  </si>
  <si>
    <t>总 feps</t>
  </si>
  <si>
    <t>大麦面粉</t>
  </si>
  <si>
    <t>力量 +1</t>
  </si>
  <si>
    <t>体力 +1</t>
  </si>
  <si>
    <t>敏捷 +1</t>
  </si>
  <si>
    <t>智力 +1</t>
  </si>
  <si>
    <t>力量 +2</t>
  </si>
  <si>
    <t>家牛</t>
  </si>
  <si>
    <t>感知 +1</t>
  </si>
  <si>
    <t>野猪</t>
  </si>
  <si>
    <t>鸡</t>
  </si>
  <si>
    <t>灵巧 +1</t>
  </si>
  <si>
    <t>小鹿</t>
  </si>
  <si>
    <t>体力 +2</t>
  </si>
  <si>
    <t>猞猁</t>
  </si>
  <si>
    <t>野鸭</t>
  </si>
  <si>
    <t>猛犸</t>
  </si>
  <si>
    <t>大鹿</t>
  </si>
  <si>
    <t>山羊</t>
  </si>
  <si>
    <t>魅力 +1</t>
  </si>
  <si>
    <t>精神 +2</t>
  </si>
  <si>
    <t>狼獾</t>
  </si>
  <si>
    <t>灵巧 +2</t>
  </si>
  <si>
    <t>肉派</t>
    <phoneticPr fontId="5" type="noConversion"/>
  </si>
  <si>
    <t>烘焙</t>
  </si>
  <si>
    <t>感知 +2</t>
  </si>
  <si>
    <t>意志 +2</t>
  </si>
  <si>
    <t>亚麻籽面包</t>
  </si>
  <si>
    <t>意志 +1</t>
  </si>
  <si>
    <t>甜甜圈</t>
  </si>
  <si>
    <t>精神 +1</t>
  </si>
  <si>
    <t>蛋糕</t>
  </si>
  <si>
    <t>黄油</t>
  </si>
  <si>
    <t>混合黄油</t>
  </si>
  <si>
    <t>羊奶</t>
  </si>
  <si>
    <t>胡萝卜</t>
  </si>
  <si>
    <t>黄油烤饼</t>
    <phoneticPr fontId="35" type="noConversion"/>
  </si>
  <si>
    <t>Milk</t>
  </si>
  <si>
    <t>属性 5</t>
  </si>
  <si>
    <t>Pan蛋糕</t>
  </si>
  <si>
    <t>Type</t>
  </si>
  <si>
    <t>总 Feps</t>
  </si>
  <si>
    <t>Pommace 感知due</t>
  </si>
  <si>
    <t>魅力 +2</t>
  </si>
  <si>
    <t>Onion</t>
  </si>
  <si>
    <t>Tuber 1</t>
  </si>
  <si>
    <t>Tuber 2</t>
  </si>
  <si>
    <t>属性 6</t>
  </si>
  <si>
    <t>红洋葱</t>
  </si>
  <si>
    <t>肉排</t>
    <phoneticPr fontId="5" type="noConversion"/>
  </si>
  <si>
    <t>敏捷 +2</t>
  </si>
  <si>
    <t>黄瓜烤肉</t>
    <phoneticPr fontId="5" type="noConversion"/>
  </si>
  <si>
    <r>
      <rPr>
        <sz val="10"/>
        <color rgb="FF5A3696"/>
        <rFont val="宋体"/>
        <family val="3"/>
        <charset val="134"/>
      </rPr>
      <t>土窑里</t>
    </r>
    <r>
      <rPr>
        <sz val="10"/>
        <color rgb="FF000000"/>
        <rFont val="宋体"/>
        <family val="3"/>
        <charset val="134"/>
      </rPr>
      <t>烘烤发芽麦子</t>
    </r>
    <phoneticPr fontId="5" type="noConversion"/>
  </si>
  <si>
    <r>
      <t>存储</t>
    </r>
    <r>
      <rPr>
        <sz val="10"/>
        <color rgb="FF5A3696"/>
        <rFont val="宋体"/>
        <family val="3"/>
        <charset val="134"/>
      </rPr>
      <t>麦汁</t>
    </r>
    <r>
      <rPr>
        <sz val="10"/>
        <color rgb="FF000000"/>
        <rFont val="宋体"/>
        <family val="3"/>
        <charset val="134"/>
      </rPr>
      <t>在</t>
    </r>
    <r>
      <rPr>
        <sz val="10"/>
        <color rgb="FF5A3696"/>
        <rFont val="宋体"/>
        <family val="3"/>
        <charset val="134"/>
      </rPr>
      <t>坛子里</t>
    </r>
    <r>
      <rPr>
        <sz val="10"/>
        <color rgb="FF000000"/>
        <rFont val="宋体"/>
        <family val="3"/>
        <charset val="134"/>
      </rPr>
      <t>，直到它变成啤酒</t>
    </r>
    <phoneticPr fontId="5" type="noConversion"/>
  </si>
  <si>
    <r>
      <rPr>
        <sz val="10"/>
        <color rgb="FF5A3696"/>
        <rFont val="宋体"/>
        <family val="3"/>
        <charset val="134"/>
      </rPr>
      <t>使用大锅</t>
    </r>
    <r>
      <rPr>
        <sz val="10"/>
        <color rgb="FF000000"/>
        <rFont val="宋体"/>
        <family val="3"/>
        <charset val="134"/>
      </rPr>
      <t>麦芽和</t>
    </r>
    <r>
      <rPr>
        <sz val="10"/>
        <color rgb="FF5A3696"/>
        <rFont val="宋体"/>
        <family val="3"/>
        <charset val="134"/>
      </rPr>
      <t>啤酒花 得到麦汁</t>
    </r>
    <phoneticPr fontId="5" type="noConversion"/>
  </si>
  <si>
    <t>皮桌</t>
    <phoneticPr fontId="5" type="noConversion"/>
  </si>
  <si>
    <t xml:space="preserve"> 木工，晒皮</t>
    <phoneticPr fontId="5" type="noConversion"/>
  </si>
  <si>
    <t xml:space="preserve"> 皮革 x6，板 x8，木块 x12</t>
    <phoneticPr fontId="5" type="noConversion"/>
  </si>
  <si>
    <t>保险箱</t>
    <phoneticPr fontId="5" type="noConversion"/>
  </si>
  <si>
    <t xml:space="preserve"> 木工，皮革工作</t>
    <phoneticPr fontId="5" type="noConversion"/>
  </si>
  <si>
    <t xml:space="preserve"> 板 x4，皮 x2，骨胶，绳</t>
    <phoneticPr fontId="5" type="noConversion"/>
  </si>
  <si>
    <t xml:space="preserve"> 板</t>
    <phoneticPr fontId="5" type="noConversion"/>
  </si>
  <si>
    <t xml:space="preserve"> 木工，金属加工</t>
    <phoneticPr fontId="5" type="noConversion"/>
  </si>
  <si>
    <t xml:space="preserve"> 板 x5，硬金属棒 x2，皮革 x4，骨胶 x3，绳 x2</t>
    <phoneticPr fontId="5" type="noConversion"/>
  </si>
  <si>
    <t>亚麻箱</t>
    <phoneticPr fontId="5" type="noConversion"/>
  </si>
  <si>
    <t>布 x4，树枝 x4，分支 x2</t>
    <phoneticPr fontId="5" type="noConversion"/>
  </si>
  <si>
    <t>缝纫</t>
    <phoneticPr fontId="5" type="noConversion"/>
  </si>
  <si>
    <t>5x5格</t>
    <phoneticPr fontId="5" type="noConversion"/>
  </si>
  <si>
    <t>6x8格</t>
    <phoneticPr fontId="5" type="noConversion"/>
  </si>
  <si>
    <t>木箱</t>
    <phoneticPr fontId="5" type="noConversion"/>
  </si>
  <si>
    <t xml:space="preserve"> 木工</t>
    <phoneticPr fontId="5" type="noConversion"/>
  </si>
  <si>
    <t>木板X4</t>
    <phoneticPr fontId="5" type="noConversion"/>
  </si>
  <si>
    <t>4x5格</t>
    <phoneticPr fontId="5" type="noConversion"/>
  </si>
  <si>
    <t>3X5格</t>
    <phoneticPr fontId="5" type="noConversion"/>
  </si>
  <si>
    <t xml:space="preserve"> 板 x4，任何金属 x4</t>
    <phoneticPr fontId="5" type="noConversion"/>
  </si>
  <si>
    <t>木箱</t>
    <phoneticPr fontId="5" type="noConversion"/>
  </si>
  <si>
    <t>木工</t>
    <phoneticPr fontId="5" type="noConversion"/>
  </si>
  <si>
    <t>桦木篮子</t>
    <phoneticPr fontId="5" type="noConversion"/>
  </si>
  <si>
    <t>桦树皮 x5</t>
    <phoneticPr fontId="5" type="noConversion"/>
  </si>
  <si>
    <t xml:space="preserve"> 荒野生存</t>
    <phoneticPr fontId="5" type="noConversion"/>
  </si>
  <si>
    <t>3x3</t>
    <phoneticPr fontId="5" type="noConversion"/>
  </si>
  <si>
    <t>稻草篮</t>
    <phoneticPr fontId="5" type="noConversion"/>
  </si>
  <si>
    <t>农业</t>
    <phoneticPr fontId="5" type="noConversion"/>
  </si>
  <si>
    <t xml:space="preserve"> 稻草 x10</t>
    <phoneticPr fontId="5" type="noConversion"/>
  </si>
  <si>
    <t>4x4</t>
    <phoneticPr fontId="5" type="noConversion"/>
  </si>
  <si>
    <t>柳条篮</t>
    <phoneticPr fontId="5" type="noConversion"/>
  </si>
  <si>
    <t xml:space="preserve"> 分行 x10</t>
    <phoneticPr fontId="5" type="noConversion"/>
  </si>
  <si>
    <t xml:space="preserve"> 原始工具</t>
    <phoneticPr fontId="5" type="noConversion"/>
  </si>
  <si>
    <t>3x2</t>
    <phoneticPr fontId="5" type="noConversion"/>
  </si>
  <si>
    <t>树皮面包</t>
    <phoneticPr fontId="5" type="noConversion"/>
  </si>
  <si>
    <t>黄洋葱面包</t>
    <phoneticPr fontId="5" type="noConversion"/>
  </si>
  <si>
    <t>红洋葱面包</t>
    <phoneticPr fontId="5" type="noConversion"/>
  </si>
  <si>
    <t>蓝莓派</t>
    <phoneticPr fontId="5" type="noConversion"/>
  </si>
  <si>
    <t>豌豆派</t>
    <phoneticPr fontId="5" type="noConversion"/>
  </si>
  <si>
    <t>南瓜派</t>
    <phoneticPr fontId="5" type="noConversion"/>
  </si>
  <si>
    <t>蛆虫派</t>
    <phoneticPr fontId="5" type="noConversion"/>
  </si>
  <si>
    <t>派</t>
    <phoneticPr fontId="5" type="noConversion"/>
  </si>
  <si>
    <t>面包</t>
    <phoneticPr fontId="5" type="noConversion"/>
  </si>
  <si>
    <t>木工</t>
    <phoneticPr fontId="5" type="noConversion"/>
  </si>
  <si>
    <t xml:space="preserve"> 粘土 x10，石 x10，板 x10，木块 x20</t>
    <phoneticPr fontId="5" type="noConversion"/>
  </si>
  <si>
    <t>荒野灯塔</t>
    <phoneticPr fontId="5" type="noConversion"/>
  </si>
  <si>
    <t>追梦者</t>
    <phoneticPr fontId="5" type="noConversion"/>
  </si>
  <si>
    <t xml:space="preserve"> 炉火魔法</t>
    <phoneticPr fontId="5" type="noConversion"/>
  </si>
  <si>
    <t>枝条x4，线 x2</t>
    <phoneticPr fontId="5" type="noConversion"/>
  </si>
  <si>
    <t xml:space="preserve"> 美丽的梦</t>
    <phoneticPr fontId="5" type="noConversion"/>
  </si>
  <si>
    <t xml:space="preserve"> 木块 x2，板 x2，秸秆 x10</t>
    <phoneticPr fontId="5" type="noConversion"/>
  </si>
  <si>
    <t>蜂蜡，蜂蜜</t>
    <phoneticPr fontId="5" type="noConversion"/>
  </si>
  <si>
    <t xml:space="preserve"> 稻草</t>
    <phoneticPr fontId="5" type="noConversion"/>
  </si>
  <si>
    <t xml:space="preserve"> 养蜂业</t>
    <phoneticPr fontId="5" type="noConversion"/>
  </si>
  <si>
    <t>蜂巢</t>
    <phoneticPr fontId="5" type="noConversion"/>
  </si>
  <si>
    <t>石材加工，农业</t>
    <phoneticPr fontId="5" type="noConversion"/>
  </si>
  <si>
    <t>磨</t>
    <phoneticPr fontId="5" type="noConversion"/>
  </si>
  <si>
    <t xml:space="preserve"> 任何粉，薏仁粉，大麦格里斯特，Pipestuff，小麦粉</t>
    <phoneticPr fontId="5" type="noConversion"/>
  </si>
  <si>
    <t>石</t>
    <phoneticPr fontId="5" type="noConversion"/>
  </si>
  <si>
    <t>搅拌器</t>
    <phoneticPr fontId="5" type="noConversion"/>
  </si>
  <si>
    <t xml:space="preserve"> 畜牧业</t>
    <phoneticPr fontId="5" type="noConversion"/>
  </si>
  <si>
    <t>黄油</t>
    <phoneticPr fontId="5" type="noConversion"/>
  </si>
  <si>
    <t>木桌</t>
    <phoneticPr fontId="5" type="noConversion"/>
  </si>
  <si>
    <t xml:space="preserve"> 木工</t>
    <phoneticPr fontId="5" type="noConversion"/>
  </si>
  <si>
    <t>板 x6，木块 x4</t>
    <phoneticPr fontId="5" type="noConversion"/>
  </si>
  <si>
    <t>地窖</t>
    <phoneticPr fontId="5" type="noConversion"/>
  </si>
  <si>
    <t>开锁</t>
    <phoneticPr fontId="5" type="noConversion"/>
  </si>
  <si>
    <t xml:space="preserve"> 普通金属条，木座 X20，木板 X5;</t>
    <phoneticPr fontId="5" type="noConversion"/>
  </si>
  <si>
    <r>
      <rPr>
        <sz val="10"/>
        <color rgb="FF000000"/>
        <rFont val="宋体"/>
        <family val="3"/>
        <charset val="134"/>
      </rPr>
      <t>木屋</t>
    </r>
    <r>
      <rPr>
        <sz val="10"/>
        <color rgb="FF000000"/>
        <rFont val="Arial"/>
        <family val="2"/>
      </rPr>
      <t>16</t>
    </r>
    <r>
      <rPr>
        <sz val="10"/>
        <color rgb="FF000000"/>
        <rFont val="宋体"/>
        <family val="3"/>
        <charset val="134"/>
      </rPr>
      <t>个巨石</t>
    </r>
    <r>
      <rPr>
        <sz val="10"/>
        <color rgb="FF000000"/>
        <rFont val="Arial"/>
        <family val="2"/>
      </rPr>
      <t xml:space="preserve"> 6x4</t>
    </r>
    <r>
      <rPr>
        <sz val="10"/>
        <color rgb="FF000000"/>
        <rFont val="宋体"/>
        <family val="3"/>
        <charset val="134"/>
      </rPr>
      <t>地窖。</t>
    </r>
    <phoneticPr fontId="5" type="noConversion"/>
  </si>
  <si>
    <r>
      <rPr>
        <sz val="10"/>
        <color rgb="FF000000"/>
        <rFont val="宋体"/>
        <family val="3"/>
        <charset val="134"/>
      </rPr>
      <t>木材</t>
    </r>
    <r>
      <rPr>
        <sz val="10"/>
        <color rgb="FF000000"/>
        <rFont val="Arial"/>
        <family val="2"/>
      </rPr>
      <t>24</t>
    </r>
    <r>
      <rPr>
        <sz val="10"/>
        <color rgb="FF000000"/>
        <rFont val="宋体"/>
        <family val="3"/>
        <charset val="134"/>
      </rPr>
      <t>个巨石，</t>
    </r>
    <r>
      <rPr>
        <sz val="10"/>
        <color rgb="FF000000"/>
        <rFont val="Arial"/>
        <family val="2"/>
      </rPr>
      <t>9x6</t>
    </r>
    <r>
      <rPr>
        <sz val="10"/>
        <color rgb="FF000000"/>
        <rFont val="宋体"/>
        <family val="3"/>
        <charset val="134"/>
      </rPr>
      <t>地下室。</t>
    </r>
    <phoneticPr fontId="5" type="noConversion"/>
  </si>
  <si>
    <r>
      <rPr>
        <sz val="10"/>
        <color rgb="FF000000"/>
        <rFont val="宋体"/>
        <family val="3"/>
        <charset val="134"/>
      </rPr>
      <t>石大厦</t>
    </r>
    <r>
      <rPr>
        <sz val="10"/>
        <color rgb="FF000000"/>
        <rFont val="Arial"/>
        <family val="2"/>
      </rPr>
      <t>48</t>
    </r>
    <r>
      <rPr>
        <sz val="10"/>
        <color rgb="FF000000"/>
        <rFont val="宋体"/>
        <family val="3"/>
        <charset val="134"/>
      </rPr>
      <t>个巨石，</t>
    </r>
    <r>
      <rPr>
        <sz val="10"/>
        <color rgb="FF000000"/>
        <rFont val="Arial"/>
        <family val="2"/>
      </rPr>
      <t>12x8</t>
    </r>
    <r>
      <rPr>
        <sz val="10"/>
        <color rgb="FF000000"/>
        <rFont val="宋体"/>
        <family val="3"/>
        <charset val="134"/>
      </rPr>
      <t>的地下室。</t>
    </r>
    <phoneticPr fontId="5" type="noConversion"/>
  </si>
  <si>
    <r>
      <t>Stonestead24</t>
    </r>
    <r>
      <rPr>
        <sz val="10"/>
        <color rgb="FF000000"/>
        <rFont val="宋体"/>
        <family val="3"/>
        <charset val="134"/>
      </rPr>
      <t>个巨石</t>
    </r>
    <r>
      <rPr>
        <sz val="10"/>
        <color rgb="FF000000"/>
        <rFont val="Arial"/>
        <family val="2"/>
      </rPr>
      <t xml:space="preserve"> 7x8</t>
    </r>
    <r>
      <rPr>
        <sz val="10"/>
        <color rgb="FF000000"/>
        <rFont val="宋体"/>
        <family val="3"/>
        <charset val="134"/>
      </rPr>
      <t>的地下室。</t>
    </r>
    <phoneticPr fontId="5" type="noConversion"/>
  </si>
  <si>
    <r>
      <rPr>
        <sz val="10"/>
        <color rgb="FF000000"/>
        <rFont val="宋体"/>
        <family val="3"/>
        <charset val="134"/>
      </rPr>
      <t>石塔</t>
    </r>
    <r>
      <rPr>
        <sz val="10"/>
        <color rgb="FF000000"/>
        <rFont val="Arial"/>
        <family val="2"/>
      </rPr>
      <t>56</t>
    </r>
    <r>
      <rPr>
        <sz val="10"/>
        <color rgb="FF000000"/>
        <rFont val="宋体"/>
        <family val="3"/>
        <charset val="134"/>
      </rPr>
      <t>个巨石</t>
    </r>
    <r>
      <rPr>
        <sz val="10"/>
        <color rgb="FF000000"/>
        <rFont val="Arial"/>
        <family val="2"/>
      </rPr>
      <t xml:space="preserve"> 14x14</t>
    </r>
    <r>
      <rPr>
        <sz val="10"/>
        <color rgb="FF000000"/>
        <rFont val="宋体"/>
        <family val="3"/>
        <charset val="134"/>
      </rPr>
      <t>地窖。</t>
    </r>
    <phoneticPr fontId="5" type="noConversion"/>
  </si>
  <si>
    <r>
      <rPr>
        <sz val="10"/>
        <color rgb="FF000000"/>
        <rFont val="宋体"/>
        <family val="3"/>
        <charset val="134"/>
      </rPr>
      <t>大会堂</t>
    </r>
    <r>
      <rPr>
        <sz val="10"/>
        <color rgb="FF000000"/>
        <rFont val="Arial"/>
        <family val="2"/>
      </rPr>
      <t>96</t>
    </r>
    <r>
      <rPr>
        <sz val="10"/>
        <color rgb="FF000000"/>
        <rFont val="宋体"/>
        <family val="3"/>
        <charset val="134"/>
      </rPr>
      <t>个巨石，</t>
    </r>
    <r>
      <rPr>
        <sz val="10"/>
        <color rgb="FF000000"/>
        <rFont val="Arial"/>
        <family val="2"/>
      </rPr>
      <t>14x14</t>
    </r>
    <r>
      <rPr>
        <sz val="10"/>
        <color rgb="FF000000"/>
        <rFont val="宋体"/>
        <family val="3"/>
        <charset val="134"/>
      </rPr>
      <t>的地下室。</t>
    </r>
    <phoneticPr fontId="5" type="noConversion"/>
  </si>
  <si>
    <r>
      <rPr>
        <sz val="10"/>
        <color rgb="FF000000"/>
        <rFont val="宋体"/>
        <family val="3"/>
        <charset val="134"/>
      </rPr>
      <t>风车</t>
    </r>
    <r>
      <rPr>
        <sz val="10"/>
        <color rgb="FF000000"/>
        <rFont val="Arial"/>
        <family val="2"/>
      </rPr>
      <t>40</t>
    </r>
    <r>
      <rPr>
        <sz val="10"/>
        <color rgb="FF000000"/>
        <rFont val="宋体"/>
        <family val="3"/>
        <charset val="134"/>
      </rPr>
      <t>个巨石，</t>
    </r>
    <r>
      <rPr>
        <sz val="10"/>
        <color rgb="FF000000"/>
        <rFont val="Arial"/>
        <family val="2"/>
      </rPr>
      <t>8x8</t>
    </r>
    <r>
      <rPr>
        <sz val="10"/>
        <color rgb="FF000000"/>
        <rFont val="宋体"/>
        <family val="3"/>
        <charset val="134"/>
      </rPr>
      <t>的地下室。</t>
    </r>
    <phoneticPr fontId="5" type="noConversion"/>
  </si>
  <si>
    <t>外墙=主要块，外部颜色</t>
  </si>
  <si>
    <t>门=主板，内部颜色</t>
  </si>
  <si>
    <t>角落上的尖点=二级块，内部颜色</t>
  </si>
  <si>
    <t>屋顶=主要招牌</t>
  </si>
  <si>
    <t>木材之家</t>
    <phoneticPr fontId="5" type="noConversion"/>
  </si>
  <si>
    <t xml:space="preserve"> 木块 x120，板 x60，镶嵌材料 x30</t>
    <phoneticPr fontId="5" type="noConversion"/>
  </si>
  <si>
    <t>7x7</t>
    <phoneticPr fontId="5" type="noConversion"/>
  </si>
  <si>
    <t xml:space="preserve"> 木工</t>
    <phoneticPr fontId="5" type="noConversion"/>
  </si>
  <si>
    <t>石大厦</t>
    <phoneticPr fontId="5" type="noConversion"/>
  </si>
  <si>
    <t>石斧</t>
    <phoneticPr fontId="5" type="noConversion"/>
  </si>
  <si>
    <t xml:space="preserve"> 原始工具</t>
    <phoneticPr fontId="5" type="noConversion"/>
  </si>
  <si>
    <t xml:space="preserve"> 石头，树枝</t>
    <phoneticPr fontId="5" type="noConversion"/>
  </si>
  <si>
    <t xml:space="preserve"> 金属加工</t>
    <phoneticPr fontId="5" type="noConversion"/>
  </si>
  <si>
    <t xml:space="preserve"> 硬币酒吧 x4，树枝 x2</t>
    <phoneticPr fontId="5" type="noConversion"/>
  </si>
  <si>
    <t xml:space="preserve"> 史密斯的锤子，铁砧</t>
    <phoneticPr fontId="5" type="noConversion"/>
  </si>
  <si>
    <t>镰</t>
    <phoneticPr fontId="5" type="noConversion"/>
  </si>
  <si>
    <t xml:space="preserve"> 金属加工</t>
    <phoneticPr fontId="5" type="noConversion"/>
  </si>
  <si>
    <t>硬金属棒，木块 x3</t>
    <phoneticPr fontId="5" type="noConversion"/>
  </si>
  <si>
    <t>史密斯的锤子，铁砧</t>
    <phoneticPr fontId="5" type="noConversion"/>
  </si>
  <si>
    <t>道杆</t>
    <phoneticPr fontId="5" type="noConversion"/>
  </si>
  <si>
    <t xml:space="preserve"> 炉底魔法</t>
    <phoneticPr fontId="5" type="noConversion"/>
  </si>
  <si>
    <t xml:space="preserve"> 美丽的梦！，树枝x2</t>
    <phoneticPr fontId="5" type="noConversion"/>
  </si>
  <si>
    <t>骨锯</t>
    <phoneticPr fontId="5" type="noConversion"/>
  </si>
  <si>
    <t xml:space="preserve"> 骨材，树枝</t>
    <phoneticPr fontId="5" type="noConversion"/>
  </si>
  <si>
    <t>原始工具</t>
    <phoneticPr fontId="5" type="noConversion"/>
  </si>
  <si>
    <t>金属锯</t>
    <phoneticPr fontId="5" type="noConversion"/>
  </si>
  <si>
    <t xml:space="preserve"> 硬金属酒吧，树枝</t>
    <phoneticPr fontId="5" type="noConversion"/>
  </si>
  <si>
    <t>金属铲</t>
    <phoneticPr fontId="5" type="noConversion"/>
  </si>
  <si>
    <t xml:space="preserve"> 硬金属棒，木块 x3</t>
    <phoneticPr fontId="5" type="noConversion"/>
  </si>
  <si>
    <t>木铲</t>
    <phoneticPr fontId="5" type="noConversion"/>
  </si>
  <si>
    <t xml:space="preserve"> 木工</t>
    <phoneticPr fontId="5" type="noConversion"/>
  </si>
  <si>
    <t xml:space="preserve"> 木块 x3，板 x2</t>
    <phoneticPr fontId="5" type="noConversion"/>
  </si>
  <si>
    <t>工具类</t>
    <phoneticPr fontId="5" type="noConversion"/>
  </si>
  <si>
    <t>房屋类</t>
    <phoneticPr fontId="5" type="noConversion"/>
  </si>
  <si>
    <t>箱柜类</t>
    <phoneticPr fontId="5" type="noConversion"/>
  </si>
  <si>
    <t>金属钩</t>
    <phoneticPr fontId="5" type="noConversion"/>
  </si>
  <si>
    <t>金属加工</t>
    <phoneticPr fontId="5" type="noConversion"/>
  </si>
  <si>
    <t>任何普通金属的金块 x1</t>
    <phoneticPr fontId="5" type="noConversion"/>
  </si>
  <si>
    <t>鱼竿</t>
    <phoneticPr fontId="5" type="noConversion"/>
  </si>
  <si>
    <t xml:space="preserve"> 树枝 x1; 木块 x1，弦 x2; 钓鱼线，鱼钩，诱饵</t>
    <phoneticPr fontId="5" type="noConversion"/>
  </si>
  <si>
    <t xml:space="preserve"> 钓鱼</t>
    <phoneticPr fontId="5" type="noConversion"/>
  </si>
  <si>
    <t xml:space="preserve"> 天冬氨酸，鳊鱼，鲽鱼，江鳕，鲤鱼，鲶鱼，鲢鱼，格雷林，井，Lavaret，鲈鱼，派克，鲽鱼，罗奇，梅花鲈，鲑鱼，银鳊鱼，胡瓜鱼，丁鲷，鳟鱼，桑德尔</t>
    <phoneticPr fontId="5" type="noConversion"/>
  </si>
  <si>
    <t>骨钩</t>
    <phoneticPr fontId="5" type="noConversion"/>
  </si>
  <si>
    <t>骨材料</t>
    <phoneticPr fontId="5" type="noConversion"/>
  </si>
  <si>
    <t>钓鱼</t>
    <phoneticPr fontId="5" type="noConversion"/>
  </si>
  <si>
    <t>高级鱼竿</t>
    <phoneticPr fontId="5" type="noConversion"/>
  </si>
  <si>
    <t xml:space="preserve"> 树枝 x3; 木块 x1，绳 x4，皮 x1，布 x1; 钓鱼线，鱼钩，钓鱼诱饵</t>
    <phoneticPr fontId="5" type="noConversion"/>
  </si>
  <si>
    <t>钓鱼工具</t>
    <phoneticPr fontId="5" type="noConversion"/>
  </si>
  <si>
    <t>生产加工类</t>
    <phoneticPr fontId="5" type="noConversion"/>
  </si>
  <si>
    <t>家具类</t>
    <phoneticPr fontId="5" type="noConversion"/>
  </si>
  <si>
    <t>容器类</t>
    <phoneticPr fontId="5" type="noConversion"/>
  </si>
  <si>
    <t xml:space="preserve"> 板 x2，木块 x4</t>
    <phoneticPr fontId="5" type="noConversion"/>
  </si>
  <si>
    <t>布椅</t>
    <phoneticPr fontId="5" type="noConversion"/>
  </si>
  <si>
    <t xml:space="preserve"> 布 x 2，板 x2，木块 x2</t>
    <phoneticPr fontId="5" type="noConversion"/>
  </si>
  <si>
    <t>木工</t>
    <phoneticPr fontId="5" type="noConversion"/>
  </si>
  <si>
    <t>小屋王座</t>
    <phoneticPr fontId="5" type="noConversion"/>
  </si>
  <si>
    <t xml:space="preserve"> 皮革 x 4，板 x6，木块 x10</t>
    <phoneticPr fontId="5" type="noConversion"/>
  </si>
  <si>
    <t xml:space="preserve"> 木工</t>
    <phoneticPr fontId="5" type="noConversion"/>
  </si>
  <si>
    <t>摇椅</t>
    <phoneticPr fontId="5" type="noConversion"/>
  </si>
  <si>
    <t xml:space="preserve"> 木板 x2，木块 x4，蜡 x2，骨胶 x2</t>
    <phoneticPr fontId="5" type="noConversion"/>
  </si>
  <si>
    <t>皇家王位</t>
    <phoneticPr fontId="5" type="noConversion"/>
  </si>
  <si>
    <t xml:space="preserve"> 酒吧的任何金属 x 10，布 x4</t>
    <phoneticPr fontId="5" type="noConversion"/>
  </si>
  <si>
    <t>？？</t>
    <phoneticPr fontId="5" type="noConversion"/>
  </si>
  <si>
    <t>石椅</t>
    <phoneticPr fontId="5" type="noConversion"/>
  </si>
  <si>
    <t>木椅</t>
    <phoneticPr fontId="5" type="noConversion"/>
  </si>
  <si>
    <t xml:space="preserve"> 石 x 25</t>
    <phoneticPr fontId="5" type="noConversion"/>
  </si>
  <si>
    <t xml:space="preserve"> 石工</t>
    <phoneticPr fontId="5" type="noConversion"/>
  </si>
  <si>
    <t>学习台</t>
    <phoneticPr fontId="5" type="noConversion"/>
  </si>
  <si>
    <t xml:space="preserve"> 板 x10，木块 x16，骨胶 x4，</t>
    <phoneticPr fontId="5" type="noConversion"/>
  </si>
  <si>
    <t>坚固的床</t>
    <phoneticPr fontId="5" type="noConversion"/>
  </si>
  <si>
    <t xml:space="preserve"> 木板 x6，木块 x8，布 x6，羽毛 x20</t>
    <phoneticPr fontId="5" type="noConversion"/>
  </si>
  <si>
    <t xml:space="preserve"> 木工</t>
    <phoneticPr fontId="5" type="noConversion"/>
  </si>
  <si>
    <t>头骨王座</t>
    <phoneticPr fontId="5" type="noConversion"/>
  </si>
  <si>
    <t xml:space="preserve"> 愤怒</t>
    <phoneticPr fontId="5" type="noConversion"/>
  </si>
  <si>
    <t>骷髅头x10，骨材料x20,丝绸x4</t>
    <phoneticPr fontId="5" type="noConversion"/>
  </si>
  <si>
    <t xml:space="preserve"> 陶器</t>
    <phoneticPr fontId="5" type="noConversion"/>
  </si>
  <si>
    <t xml:space="preserve"> 未燃的粘土管</t>
    <phoneticPr fontId="5" type="noConversion"/>
  </si>
  <si>
    <t>粘土罐</t>
    <phoneticPr fontId="5" type="noConversion"/>
  </si>
  <si>
    <t>未燃的粘土罐 x1</t>
    <phoneticPr fontId="5" type="noConversion"/>
  </si>
  <si>
    <t>St are花瓶</t>
    <phoneticPr fontId="5" type="noConversion"/>
  </si>
  <si>
    <t xml:space="preserve"> 未燃石are瓶</t>
    <phoneticPr fontId="5" type="noConversion"/>
  </si>
  <si>
    <t>窑</t>
    <phoneticPr fontId="5" type="noConversion"/>
  </si>
  <si>
    <t>窑</t>
    <phoneticPr fontId="5" type="noConversion"/>
  </si>
  <si>
    <t>窑</t>
    <phoneticPr fontId="5" type="noConversion"/>
  </si>
  <si>
    <t>未烧的花园锅</t>
    <phoneticPr fontId="5" type="noConversion"/>
  </si>
  <si>
    <t xml:space="preserve"> 陶器，园艺</t>
    <phoneticPr fontId="5" type="noConversion"/>
  </si>
  <si>
    <t xml:space="preserve"> 粘土 x10</t>
    <phoneticPr fontId="5" type="noConversion"/>
  </si>
  <si>
    <t xml:space="preserve"> 陶轮</t>
    <phoneticPr fontId="5" type="noConversion"/>
  </si>
  <si>
    <t>未烧杯</t>
    <phoneticPr fontId="5" type="noConversion"/>
  </si>
  <si>
    <t xml:space="preserve"> 粘土 x4</t>
    <phoneticPr fontId="5" type="noConversion"/>
  </si>
  <si>
    <t>未烧瓷盘</t>
    <phoneticPr fontId="5" type="noConversion"/>
  </si>
  <si>
    <t xml:space="preserve"> 骨粘土 x2</t>
    <phoneticPr fontId="5" type="noConversion"/>
  </si>
  <si>
    <t xml:space="preserve"> 粘土 x5</t>
    <phoneticPr fontId="5" type="noConversion"/>
  </si>
  <si>
    <t xml:space="preserve"> 陶器</t>
    <phoneticPr fontId="5" type="noConversion"/>
  </si>
  <si>
    <t>未燃石are瓶</t>
    <phoneticPr fontId="5" type="noConversion"/>
  </si>
  <si>
    <t xml:space="preserve"> 灰泥 x5</t>
    <phoneticPr fontId="5" type="noConversion"/>
  </si>
  <si>
    <t>粘土 x2</t>
    <phoneticPr fontId="5" type="noConversion"/>
  </si>
  <si>
    <t>未燃玩具战车</t>
    <phoneticPr fontId="5" type="noConversion"/>
  </si>
  <si>
    <t>红粘土x5</t>
    <phoneticPr fontId="5" type="noConversion"/>
  </si>
  <si>
    <t>未燃瓮</t>
    <phoneticPr fontId="5" type="noConversion"/>
  </si>
  <si>
    <t>未烧的粘土罐</t>
    <phoneticPr fontId="5" type="noConversion"/>
  </si>
  <si>
    <t xml:space="preserve"> 粘土 x3</t>
    <phoneticPr fontId="5" type="noConversion"/>
  </si>
  <si>
    <t>未燃的粘土管</t>
    <phoneticPr fontId="5" type="noConversion"/>
  </si>
  <si>
    <t xml:space="preserve"> 粘土 x2</t>
    <phoneticPr fontId="5" type="noConversion"/>
  </si>
  <si>
    <t>未烧的陶器拼盘</t>
    <phoneticPr fontId="5" type="noConversion"/>
  </si>
  <si>
    <t>红粘土x4</t>
    <phoneticPr fontId="5" type="noConversion"/>
  </si>
  <si>
    <t xml:space="preserve"> 窑</t>
    <phoneticPr fontId="5" type="noConversion"/>
  </si>
  <si>
    <t>锅</t>
    <phoneticPr fontId="5" type="noConversion"/>
  </si>
  <si>
    <t xml:space="preserve"> 未燃的锅</t>
    <phoneticPr fontId="5" type="noConversion"/>
  </si>
  <si>
    <t>瓷盘</t>
    <phoneticPr fontId="5" type="noConversion"/>
  </si>
  <si>
    <t xml:space="preserve"> 未燃的瓷盘</t>
    <phoneticPr fontId="5" type="noConversion"/>
  </si>
  <si>
    <t xml:space="preserve"> 未燃的花园锅</t>
    <phoneticPr fontId="5" type="noConversion"/>
  </si>
  <si>
    <t>花园盆 Garden Pot</t>
    <phoneticPr fontId="5" type="noConversion"/>
  </si>
  <si>
    <t>http://ringofbrodgar.com/wiki/Garden_Pot</t>
    <phoneticPr fontId="5" type="noConversion"/>
  </si>
  <si>
    <t>瓮</t>
    <phoneticPr fontId="5" type="noConversion"/>
  </si>
  <si>
    <t xml:space="preserve"> 未燃的瓮</t>
    <phoneticPr fontId="5" type="noConversion"/>
  </si>
  <si>
    <t>植物盆</t>
    <phoneticPr fontId="5" type="noConversion"/>
  </si>
  <si>
    <t xml:space="preserve"> 未燃的植物盆</t>
    <phoneticPr fontId="5" type="noConversion"/>
  </si>
  <si>
    <t>未燃的植物盆</t>
    <phoneticPr fontId="5" type="noConversion"/>
  </si>
  <si>
    <t>红粘土</t>
    <phoneticPr fontId="5" type="noConversion"/>
  </si>
  <si>
    <t>地形</t>
    <phoneticPr fontId="5" type="noConversion"/>
  </si>
  <si>
    <t xml:space="preserve"> 滩涂</t>
    <phoneticPr fontId="5" type="noConversion"/>
  </si>
  <si>
    <t xml:space="preserve"> 免烧彩陶拼盘，免烧玩具战车，和砖，坩埚，原油偶像，粮仓，窑，匠心之轮，焦油窑，未烧制的陶土罐，未烧制花盆，免烧杯，未烧制的锅，未烧制的紫砂壶，免烧Treeplanter的锅，未烧制的瓮城，荒野灯塔</t>
    <phoneticPr fontId="5" type="noConversion"/>
  </si>
  <si>
    <t>骨粘土</t>
    <phoneticPr fontId="5" type="noConversion"/>
  </si>
  <si>
    <t xml:space="preserve"> 骨灰 x5，洞穴粘土，坑粘土和长石</t>
    <phoneticPr fontId="5" type="noConversion"/>
  </si>
  <si>
    <t xml:space="preserve">  陶瓷娃娃，未烧瓷砖和砖，坩埚，原油偶像，粮仓，窑，波特轮，焦油窑，未燃烧的粘土罐，未烧的花盆，未烧的杯子，未烧的锅，未烧的茶壶，未燃烧的锅，未燃的瓮，荒野烽火</t>
    <phoneticPr fontId="5" type="noConversion"/>
  </si>
  <si>
    <t>具体类型</t>
    <phoneticPr fontId="5" type="noConversion"/>
  </si>
  <si>
    <t xml:space="preserve"> 粘土</t>
    <phoneticPr fontId="5" type="noConversion"/>
  </si>
  <si>
    <t>球粘土</t>
    <phoneticPr fontId="5" type="noConversion"/>
  </si>
  <si>
    <t xml:space="preserve"> 浅水</t>
    <phoneticPr fontId="5" type="noConversion"/>
  </si>
  <si>
    <t xml:space="preserve">  砖，坩埚，原油偶像，粮仓，窑，匠心之轮，焦油窑，免烧粘土罐，免烧花盆，免烧杯，免烧锅，免烧茶壶，免烧Treeplanter的锅，免烧瓮城，荒野灯塔</t>
    <phoneticPr fontId="5" type="noConversion"/>
  </si>
  <si>
    <t>洞穴粘土</t>
    <phoneticPr fontId="5" type="noConversion"/>
  </si>
  <si>
    <t xml:space="preserve"> 觅食，陶器</t>
    <phoneticPr fontId="5" type="noConversion"/>
  </si>
  <si>
    <t xml:space="preserve"> 骨粘土</t>
    <phoneticPr fontId="5" type="noConversion"/>
  </si>
  <si>
    <t>坑粘土</t>
    <phoneticPr fontId="5" type="noConversion"/>
  </si>
  <si>
    <t xml:space="preserve"> 骨粘土</t>
    <phoneticPr fontId="5" type="noConversion"/>
  </si>
  <si>
    <t>泥土坑</t>
    <phoneticPr fontId="5" type="noConversion"/>
  </si>
  <si>
    <t>采集</t>
    <phoneticPr fontId="5" type="noConversion"/>
  </si>
  <si>
    <t>石工限制</t>
    <phoneticPr fontId="5" type="noConversion"/>
  </si>
  <si>
    <t>觅食，陶器</t>
    <phoneticPr fontId="5" type="noConversion"/>
  </si>
  <si>
    <t xml:space="preserve"> 未烧毁的石器皿和砖，坩埚，粗糙的偶像，粮仓，窑，波特轮，焦油窑，未烧的粘土罐，未烧的花盆，未烧的杯子，未烧的锅，未燃的茶壶，未燃烧的水壶，未燃的瓮，荒野灯塔</t>
    <phoneticPr fontId="5" type="noConversion"/>
  </si>
  <si>
    <t>浅水区（发现270）</t>
    <phoneticPr fontId="5" type="noConversion"/>
  </si>
  <si>
    <t xml:space="preserve"> 洞穴（发现600）</t>
    <phoneticPr fontId="5" type="noConversion"/>
  </si>
  <si>
    <t>砖</t>
    <phoneticPr fontId="5" type="noConversion"/>
  </si>
  <si>
    <t xml:space="preserve"> 任何粘土</t>
    <phoneticPr fontId="5" type="noConversion"/>
  </si>
  <si>
    <t xml:space="preserve"> 窑</t>
    <phoneticPr fontId="5" type="noConversion"/>
  </si>
  <si>
    <t>火炬</t>
    <phoneticPr fontId="5" type="noConversion"/>
  </si>
  <si>
    <t xml:space="preserve"> 荒野生存</t>
    <phoneticPr fontId="5" type="noConversion"/>
  </si>
  <si>
    <t>蜡烛</t>
    <phoneticPr fontId="5" type="noConversion"/>
  </si>
  <si>
    <t xml:space="preserve"> 养蜂业</t>
    <phoneticPr fontId="5" type="noConversion"/>
  </si>
  <si>
    <t xml:space="preserve"> 树枝 x1，线 x6，焦点 x1L</t>
  </si>
  <si>
    <t>蜡，线</t>
  </si>
  <si>
    <t>可以添加到矿工的头盔或烛台</t>
    <phoneticPr fontId="5" type="noConversion"/>
  </si>
  <si>
    <t>粘土大锅</t>
    <phoneticPr fontId="5" type="noConversion"/>
  </si>
  <si>
    <t xml:space="preserve"> 粘土 x25，木块 x3</t>
    <phoneticPr fontId="5" type="noConversion"/>
  </si>
  <si>
    <t xml:space="preserve"> 陶器</t>
    <phoneticPr fontId="5" type="noConversion"/>
  </si>
  <si>
    <t>麦汁，煮鸡蛋，煮辣椒核果，水煮江育珠蚌，骨胶，黄油蒸Cavebulb，蜡杨梅蜡，肠膜，硬化皮，凝乳酶，珠江，先知的茶叶，春炖，刺痛膏药，甜甜菜，茶，蟾蜍黄油</t>
    <phoneticPr fontId="5" type="noConversion"/>
  </si>
  <si>
    <t>木犁</t>
    <phoneticPr fontId="5" type="noConversion"/>
  </si>
  <si>
    <t>板 x2，木块 x6，分支 x5</t>
    <phoneticPr fontId="5" type="noConversion"/>
  </si>
  <si>
    <t xml:space="preserve"> 木工</t>
    <phoneticPr fontId="5" type="noConversion"/>
  </si>
  <si>
    <t>金属犁</t>
    <phoneticPr fontId="5" type="noConversion"/>
  </si>
  <si>
    <t>金属加工</t>
    <phoneticPr fontId="5" type="noConversion"/>
  </si>
  <si>
    <t>硬金属棒 x3，木块 x6，树枝 x2</t>
    <phoneticPr fontId="5" type="noConversion"/>
  </si>
  <si>
    <t>铜牌 x1或钢棒 x1或铸铁棒 x1</t>
    <phoneticPr fontId="5" type="noConversion"/>
  </si>
  <si>
    <t>晒皮桶</t>
    <phoneticPr fontId="5" type="noConversion"/>
  </si>
  <si>
    <t xml:space="preserve"> 板 x4，块 x2</t>
    <phoneticPr fontId="5" type="noConversion"/>
  </si>
  <si>
    <t xml:space="preserve"> 制革</t>
    <phoneticPr fontId="5" type="noConversion"/>
  </si>
  <si>
    <t>食槽</t>
    <phoneticPr fontId="5" type="noConversion"/>
  </si>
  <si>
    <t xml:space="preserve"> 畜牧业</t>
    <phoneticPr fontId="5" type="noConversion"/>
  </si>
  <si>
    <t xml:space="preserve"> 木板 x4，木块 x4</t>
    <phoneticPr fontId="5" type="noConversion"/>
  </si>
  <si>
    <t>独轮车</t>
    <phoneticPr fontId="5" type="noConversion"/>
  </si>
  <si>
    <t xml:space="preserve"> 木块 x15，板 x10，皮革 x8，骨胶 x4</t>
    <phoneticPr fontId="5" type="noConversion"/>
  </si>
  <si>
    <t>转轮</t>
    <phoneticPr fontId="5" type="noConversion"/>
  </si>
  <si>
    <t>陶轮</t>
    <phoneticPr fontId="5" type="noConversion"/>
  </si>
  <si>
    <t xml:space="preserve"> 陶器</t>
    <phoneticPr fontId="5" type="noConversion"/>
  </si>
  <si>
    <t>板 x6，木块 x8，石 x5，粘土 x10，绳 x1，</t>
    <phoneticPr fontId="5" type="noConversion"/>
  </si>
  <si>
    <t xml:space="preserve"> 免烧粘土罐，未烧制的陶器拼盘，未烧制花盆，免烧杯，未烧制的瓷板，未烧制的锅，未烧制的陶土花瓶，未烧制的紫砂壶，免烧玩具战车，免烧Treeplanter的锅，未烧制瓮</t>
    <phoneticPr fontId="5" type="noConversion"/>
  </si>
  <si>
    <t>石棺</t>
    <phoneticPr fontId="5" type="noConversion"/>
  </si>
  <si>
    <t xml:space="preserve"> 石 x20，青铜，铁或钢 x2</t>
    <phoneticPr fontId="5" type="noConversion"/>
  </si>
  <si>
    <t xml:space="preserve"> ???</t>
    <phoneticPr fontId="5" type="noConversion"/>
  </si>
  <si>
    <t>衣柜</t>
    <phoneticPr fontId="5" type="noConversion"/>
  </si>
  <si>
    <t xml:space="preserve"> 木工，布制造</t>
    <phoneticPr fontId="5" type="noConversion"/>
  </si>
  <si>
    <t>木板x5</t>
    <phoneticPr fontId="5" type="noConversion"/>
  </si>
  <si>
    <t>显示标志</t>
    <phoneticPr fontId="5" type="noConversion"/>
  </si>
  <si>
    <t xml:space="preserve"> 自耕农</t>
    <phoneticPr fontId="5" type="noConversion"/>
  </si>
  <si>
    <t>木板</t>
    <phoneticPr fontId="5" type="noConversion"/>
  </si>
  <si>
    <t>射箭靶</t>
    <phoneticPr fontId="5" type="noConversion"/>
  </si>
  <si>
    <t xml:space="preserve"> 板 x6，块 x8，字符串 x4</t>
    <phoneticPr fontId="5" type="noConversion"/>
  </si>
  <si>
    <t>射箭</t>
    <phoneticPr fontId="5" type="noConversion"/>
  </si>
  <si>
    <t>划艇</t>
    <phoneticPr fontId="5" type="noConversion"/>
  </si>
  <si>
    <t xml:space="preserve"> 木块 X10，板 x25</t>
    <phoneticPr fontId="5" type="noConversion"/>
  </si>
  <si>
    <t xml:space="preserve"> 船</t>
    <phoneticPr fontId="5" type="noConversion"/>
  </si>
  <si>
    <t>大帆船</t>
    <phoneticPr fontId="5" type="noConversion"/>
  </si>
  <si>
    <t xml:space="preserve"> 绳 X75，布 X50，Tarsticks X50，普通金属条 X20，骨胶 X20，主板 ×200，座木 X100</t>
    <phoneticPr fontId="5" type="noConversion"/>
  </si>
  <si>
    <t>携带10人和64单位的货物 10x10个空间</t>
    <phoneticPr fontId="5" type="noConversion"/>
  </si>
  <si>
    <t>筏</t>
    <phoneticPr fontId="5" type="noConversion"/>
  </si>
  <si>
    <t>木块 X20（每节10个），绳 x4（每节2个）</t>
    <phoneticPr fontId="5" type="noConversion"/>
  </si>
  <si>
    <t xml:space="preserve"> 板 x10，块 x30，石 x20，骨胶 x5，硬化皮 x1，绳 x4</t>
    <phoneticPr fontId="5" type="noConversion"/>
  </si>
  <si>
    <t>其他</t>
    <phoneticPr fontId="5" type="noConversion"/>
  </si>
  <si>
    <t>破坏锤</t>
    <phoneticPr fontId="5" type="noConversion"/>
  </si>
  <si>
    <t>井</t>
    <phoneticPr fontId="5" type="noConversion"/>
  </si>
  <si>
    <t xml:space="preserve"> 石 x100（平均），板 x10，木 x6，铲斗，绳 x10（平均），茅草材料 x10</t>
    <phoneticPr fontId="5" type="noConversion"/>
  </si>
  <si>
    <t xml:space="preserve"> 石工，木工</t>
    <phoneticPr fontId="5" type="noConversion"/>
  </si>
  <si>
    <t>石柱</t>
    <phoneticPr fontId="5" type="noConversion"/>
  </si>
  <si>
    <t xml:space="preserve"> 石 x30 酒吧硬金属 x1</t>
    <phoneticPr fontId="5" type="noConversion"/>
  </si>
  <si>
    <t xml:space="preserve"> 隧道</t>
    <phoneticPr fontId="5" type="noConversion"/>
  </si>
  <si>
    <t>支援</t>
    <phoneticPr fontId="5" type="noConversion"/>
  </si>
  <si>
    <t>木块 x16金属 x1</t>
    <phoneticPr fontId="5" type="noConversion"/>
  </si>
  <si>
    <t>矿业</t>
    <phoneticPr fontId="5" type="noConversion"/>
  </si>
  <si>
    <t>酋长雕像</t>
    <phoneticPr fontId="5" type="noConversion"/>
  </si>
  <si>
    <t xml:space="preserve"> 村庄索赔，任何金属 x5，石 x75的 酒吧</t>
    <phoneticPr fontId="5" type="noConversion"/>
  </si>
  <si>
    <t>每个雕像增加20,000村庄权力，并在游戏中排出了350个权限</t>
    <phoneticPr fontId="5" type="noConversion"/>
  </si>
  <si>
    <t>祭坛</t>
    <phoneticPr fontId="5" type="noConversion"/>
  </si>
  <si>
    <t xml:space="preserve"> 石雕</t>
    <phoneticPr fontId="5" type="noConversion"/>
  </si>
  <si>
    <t>美丽的梦x20,石头 x60，骨头 x30</t>
    <phoneticPr fontId="5" type="noConversion"/>
  </si>
  <si>
    <t>墓</t>
    <phoneticPr fontId="5" type="noConversion"/>
  </si>
  <si>
    <t xml:space="preserve"> 美丽的梦！x2，石 x20</t>
    <phoneticPr fontId="5" type="noConversion"/>
  </si>
  <si>
    <t xml:space="preserve"> 石工</t>
    <phoneticPr fontId="5" type="noConversion"/>
  </si>
  <si>
    <t>埋葬骨架20％，并埋葬头骨10％。完全埋葬祖先，可以继承统计总数的60％。已知技能转换为LP成本并继承为LP。</t>
    <phoneticPr fontId="5" type="noConversion"/>
  </si>
  <si>
    <t>篱笆</t>
    <phoneticPr fontId="5" type="noConversion"/>
  </si>
  <si>
    <t xml:space="preserve"> 初始角落：
分行 x10后续角落：分行 x5墙部分：分行 x1门宽2宽：
分行 x5门，3宽：分行 x10</t>
    <phoneticPr fontId="5" type="noConversion"/>
  </si>
  <si>
    <t>墙</t>
    <phoneticPr fontId="5" type="noConversion"/>
  </si>
  <si>
    <t>个人领域</t>
    <phoneticPr fontId="5" type="noConversion"/>
  </si>
  <si>
    <t xml:space="preserve"> 美丽的梦！x1，骨材 x4，木块 x5，石 x4</t>
    <phoneticPr fontId="5" type="noConversion"/>
  </si>
  <si>
    <t>领域</t>
    <phoneticPr fontId="5" type="noConversion"/>
  </si>
  <si>
    <t>公告栏</t>
    <phoneticPr fontId="5" type="noConversion"/>
  </si>
  <si>
    <t xml:space="preserve"> 板 x5，木块 x10，石 x5，骨胶 x 1</t>
    <phoneticPr fontId="5" type="noConversion"/>
  </si>
  <si>
    <t>拴马桩</t>
    <phoneticPr fontId="5" type="noConversion"/>
  </si>
  <si>
    <t xml:space="preserve"> 板 x1，绳 x1，木块 x4</t>
    <phoneticPr fontId="5" type="noConversion"/>
  </si>
  <si>
    <t>畜牧业</t>
    <phoneticPr fontId="5" type="noConversion"/>
  </si>
  <si>
    <t>炉火</t>
    <phoneticPr fontId="5" type="noConversion"/>
  </si>
  <si>
    <t>荒野生存</t>
    <phoneticPr fontId="5" type="noConversion"/>
  </si>
  <si>
    <t>树枝 x5，美丽的梦！</t>
    <phoneticPr fontId="5" type="noConversion"/>
  </si>
  <si>
    <t>火</t>
    <phoneticPr fontId="5" type="noConversion"/>
  </si>
  <si>
    <t>树枝 x5</t>
    <phoneticPr fontId="5" type="noConversion"/>
  </si>
  <si>
    <t>现场凯恩</t>
    <phoneticPr fontId="5" type="noConversion"/>
  </si>
  <si>
    <t xml:space="preserve"> 石 x25，木块 x10</t>
    <phoneticPr fontId="5" type="noConversion"/>
  </si>
  <si>
    <t>晒皮架</t>
    <phoneticPr fontId="5" type="noConversion"/>
  </si>
  <si>
    <t xml:space="preserve"> 树枝 x2，分支 x5，字符串 x2</t>
    <phoneticPr fontId="5" type="noConversion"/>
  </si>
  <si>
    <t>狩猎</t>
    <phoneticPr fontId="5" type="noConversion"/>
  </si>
  <si>
    <t>加冕石</t>
    <phoneticPr fontId="5" type="noConversion"/>
  </si>
  <si>
    <t xml:space="preserve"> 摇滚水晶 x5，金色酒吧 x5，银色的 x10，任何金属的酒吧 x20，硫磺 x30，石头 x300，美丽的梦想！X40</t>
    <phoneticPr fontId="5" type="noConversion"/>
  </si>
  <si>
    <t>宪章石</t>
    <phoneticPr fontId="5" type="noConversion"/>
  </si>
  <si>
    <t>摇滚水晶 x4，美丽的梦想！x20，石 x400，任何金属棒x10</t>
    <phoneticPr fontId="5" type="noConversion"/>
  </si>
  <si>
    <t xml:space="preserve"> 布制作</t>
    <phoneticPr fontId="5" type="noConversion"/>
  </si>
  <si>
    <t xml:space="preserve"> 布 x5</t>
    <phoneticPr fontId="5" type="noConversion"/>
  </si>
  <si>
    <t>织布机</t>
    <phoneticPr fontId="5" type="noConversion"/>
  </si>
  <si>
    <t>攻城锤</t>
    <phoneticPr fontId="5" type="noConversion"/>
  </si>
  <si>
    <t xml:space="preserve"> 板 x20，木块 x30，骨胶 x5，硬化皮 x4，绳 x4，硫磺 x4</t>
    <phoneticPr fontId="5" type="noConversion"/>
  </si>
  <si>
    <t>转轮，Siegecraft</t>
    <phoneticPr fontId="5" type="noConversion"/>
  </si>
  <si>
    <t>投石机</t>
    <phoneticPr fontId="5" type="noConversion"/>
  </si>
  <si>
    <t xml:space="preserve"> 基本力学 Siegecraft</t>
    <phoneticPr fontId="5" type="noConversion"/>
  </si>
  <si>
    <t xml:space="preserve"> 硫磺 x4，绳 x10，板 x16，木块 x40，骨胶 x4，硬化皮 x4</t>
    <phoneticPr fontId="5" type="noConversion"/>
  </si>
  <si>
    <t>领域类</t>
    <phoneticPr fontId="5" type="noConversion"/>
  </si>
  <si>
    <t>矿业类</t>
    <phoneticPr fontId="5" type="noConversion"/>
  </si>
  <si>
    <t>炉火类</t>
    <phoneticPr fontId="5" type="noConversion"/>
  </si>
  <si>
    <t>其他类</t>
    <phoneticPr fontId="5" type="noConversion"/>
  </si>
  <si>
    <t xml:space="preserve"> 石 x25</t>
    <phoneticPr fontId="5" type="noConversion"/>
  </si>
  <si>
    <t>石桌</t>
    <phoneticPr fontId="5" type="noConversion"/>
  </si>
  <si>
    <t>FEP修饰符</t>
    <phoneticPr fontId="5" type="noConversion"/>
  </si>
  <si>
    <t>饥饿修正</t>
    <phoneticPr fontId="5" type="noConversion"/>
  </si>
  <si>
    <t>饥饿修正</t>
    <phoneticPr fontId="5" type="noConversion"/>
  </si>
  <si>
    <t>FEP修正</t>
    <phoneticPr fontId="5" type="noConversion"/>
  </si>
  <si>
    <t xml:space="preserve"> 生玻璃 x4，软木</t>
    <phoneticPr fontId="5" type="noConversion"/>
  </si>
  <si>
    <t>旋转轮</t>
    <phoneticPr fontId="5" type="noConversion"/>
  </si>
  <si>
    <t xml:space="preserve"> 布制作，轮制</t>
    <phoneticPr fontId="5" type="noConversion"/>
  </si>
  <si>
    <t>板 x4，木块 x5，字符串 x4</t>
    <phoneticPr fontId="5" type="noConversion"/>
  </si>
  <si>
    <t xml:space="preserve"> 丝线，纱线</t>
    <phoneticPr fontId="5" type="noConversion"/>
  </si>
  <si>
    <t>木板x8,木块4，布x4 骨胶x2</t>
    <phoneticPr fontId="5" type="noConversion"/>
  </si>
  <si>
    <t>木块 x100，木板 x30，绳 x15，硬化皮革 x10，皮革 x20</t>
    <phoneticPr fontId="5" type="noConversion"/>
  </si>
  <si>
    <t>水稻面粉</t>
    <phoneticPr fontId="5" type="noConversion"/>
  </si>
  <si>
    <t>车船</t>
    <phoneticPr fontId="5" type="noConversion"/>
  </si>
  <si>
    <t>风车三层，地窖。6x6，8X8地下室 40石头</t>
    <phoneticPr fontId="5" type="noConversion"/>
  </si>
  <si>
    <t>Community Fair</t>
    <phoneticPr fontId="2" type="noConversion"/>
  </si>
  <si>
    <t>打火石</t>
    <phoneticPr fontId="5" type="noConversion"/>
  </si>
  <si>
    <t xml:space="preserve"> 金属加工</t>
    <phoneticPr fontId="5" type="noConversion"/>
  </si>
  <si>
    <t xml:space="preserve"> 钢铁 x2，火石</t>
    <phoneticPr fontId="5" type="noConversion"/>
  </si>
  <si>
    <t>Asp</t>
  </si>
  <si>
    <t>Bream</t>
  </si>
  <si>
    <t>Burbot</t>
  </si>
  <si>
    <t>Carp</t>
  </si>
  <si>
    <t>Catfish</t>
  </si>
  <si>
    <t>Chub</t>
  </si>
  <si>
    <t>Grayling</t>
  </si>
  <si>
    <t>Ide</t>
  </si>
  <si>
    <t>感知ch</t>
  </si>
  <si>
    <t>Plaice</t>
  </si>
  <si>
    <t>Roach</t>
  </si>
  <si>
    <t>Ruffe</t>
  </si>
  <si>
    <t>Silver Bream</t>
  </si>
  <si>
    <t>Smelt</t>
  </si>
  <si>
    <t>Trout</t>
  </si>
  <si>
    <t>Zander</t>
  </si>
  <si>
    <t>http://ringofbrodgar.com/wiki/Fishpie</t>
  </si>
  <si>
    <t>梅花鲈</t>
    <phoneticPr fontId="5" type="noConversion"/>
  </si>
  <si>
    <t>胡瓜鱼</t>
    <phoneticPr fontId="5" type="noConversion"/>
  </si>
  <si>
    <t>拟鲤</t>
    <phoneticPr fontId="5" type="noConversion"/>
  </si>
  <si>
    <t>Encumbered Roast</t>
  </si>
  <si>
    <t>灵巧 +1</t>
    <phoneticPr fontId="5" type="noConversion"/>
  </si>
  <si>
    <t>智力 +1</t>
    <phoneticPr fontId="5" type="noConversion"/>
  </si>
  <si>
    <t>鱼派Fishpie</t>
    <phoneticPr fontId="35" type="noConversion"/>
  </si>
  <si>
    <t>页岩</t>
    <phoneticPr fontId="5" type="noConversion"/>
  </si>
  <si>
    <t>锡矿</t>
    <phoneticPr fontId="5" type="noConversion"/>
  </si>
  <si>
    <t>叶子矿</t>
    <phoneticPr fontId="5" type="noConversion"/>
  </si>
  <si>
    <t>施里弗茨</t>
    <phoneticPr fontId="5" type="noConversion"/>
  </si>
  <si>
    <t>金矿</t>
    <phoneticPr fontId="5" type="noConversion"/>
  </si>
  <si>
    <t>银樽</t>
    <phoneticPr fontId="5" type="noConversion"/>
  </si>
  <si>
    <t>黑铁矿石</t>
    <phoneticPr fontId="5" type="noConversion"/>
  </si>
  <si>
    <t>银矿</t>
    <phoneticPr fontId="5" type="noConversion"/>
  </si>
  <si>
    <t>木板X10,木块X20，线X20，树枝X15</t>
    <phoneticPr fontId="5" type="noConversion"/>
  </si>
  <si>
    <t>织布机</t>
    <phoneticPr fontId="5" type="noConversion"/>
  </si>
  <si>
    <t>苹果派</t>
    <phoneticPr fontId="5" type="noConversion"/>
  </si>
  <si>
    <t>Original</t>
    <phoneticPr fontId="5" type="noConversion"/>
  </si>
  <si>
    <t>Jtun's Morsel</t>
    <phoneticPr fontId="5" type="noConversion"/>
  </si>
  <si>
    <t>麋鹿肉</t>
    <phoneticPr fontId="5" type="noConversion"/>
  </si>
  <si>
    <t>体力 +1</t>
    <phoneticPr fontId="5" type="noConversion"/>
  </si>
  <si>
    <t>Jtun's Morsel</t>
    <phoneticPr fontId="5" type="noConversion"/>
  </si>
  <si>
    <t>意志</t>
    <phoneticPr fontId="5" type="noConversion"/>
  </si>
  <si>
    <t>智力 +2</t>
    <phoneticPr fontId="5" type="noConversion"/>
  </si>
  <si>
    <t>智力 +1</t>
    <phoneticPr fontId="5" type="noConversion"/>
  </si>
  <si>
    <t>Onion Skewer</t>
    <phoneticPr fontId="5" type="noConversion"/>
  </si>
  <si>
    <t>Onion Skewer</t>
    <phoneticPr fontId="5" type="noConversion"/>
  </si>
  <si>
    <t>黄洋葱</t>
    <phoneticPr fontId="5" type="noConversion"/>
  </si>
  <si>
    <t>Will+2</t>
    <phoneticPr fontId="5" type="noConversion"/>
  </si>
  <si>
    <t>红洋葱</t>
    <phoneticPr fontId="5" type="noConversion"/>
  </si>
  <si>
    <t>胸肉</t>
    <phoneticPr fontId="5" type="noConversion"/>
  </si>
  <si>
    <t>Honey'd Bear</t>
    <phoneticPr fontId="5" type="noConversion"/>
  </si>
  <si>
    <t>Honey'd Bear</t>
    <phoneticPr fontId="5" type="noConversion"/>
  </si>
  <si>
    <t>奶油（牛羊？）</t>
    <phoneticPr fontId="5" type="noConversion"/>
  </si>
  <si>
    <t>力量 +2</t>
    <phoneticPr fontId="5" type="noConversion"/>
  </si>
  <si>
    <t>蜂蜜包</t>
    <phoneticPr fontId="5" type="noConversion"/>
  </si>
  <si>
    <t>敏捷</t>
    <phoneticPr fontId="5" type="noConversion"/>
  </si>
  <si>
    <t>衣服存放X3</t>
    <phoneticPr fontId="5" type="noConversion"/>
  </si>
  <si>
    <t>大金属箱子</t>
    <phoneticPr fontId="5" type="noConversion"/>
  </si>
  <si>
    <t>4x8格</t>
    <phoneticPr fontId="5" type="noConversion"/>
  </si>
  <si>
    <t>火柴</t>
    <phoneticPr fontId="5" type="noConversion"/>
  </si>
  <si>
    <t>硫磺 x3碳条 x2 木块</t>
    <phoneticPr fontId="5" type="noConversion"/>
  </si>
  <si>
    <t>大锅</t>
    <phoneticPr fontId="5" type="noConversion"/>
  </si>
  <si>
    <t xml:space="preserve"> ???</t>
    <phoneticPr fontId="5" type="noConversion"/>
  </si>
  <si>
    <t>质量10 数量15 质量40 数量30 质量90 数量45</t>
    <phoneticPr fontId="5" type="noConversion"/>
  </si>
  <si>
    <t>羊毛 x4，隐藏皮带 x2，字符串 x2</t>
    <phoneticPr fontId="5" type="noConversion"/>
  </si>
  <si>
    <t xml:space="preserve"> 精细羽毛 x2，花岗岩，Schist，皮革</t>
    <phoneticPr fontId="5" type="noConversion"/>
  </si>
  <si>
    <r>
      <t>研磨</t>
    </r>
    <r>
      <rPr>
        <sz val="10"/>
        <color rgb="FF5A3696"/>
        <rFont val="宋体"/>
        <family val="3"/>
        <charset val="134"/>
      </rPr>
      <t>麦芽</t>
    </r>
    <r>
      <rPr>
        <sz val="10"/>
        <color rgb="FF000000"/>
        <rFont val="宋体"/>
        <family val="3"/>
        <charset val="134"/>
      </rPr>
      <t/>
    </r>
    <phoneticPr fontId="5" type="noConversion"/>
  </si>
  <si>
    <r>
      <t>药草桌晒（</t>
    </r>
    <r>
      <rPr>
        <sz val="10"/>
        <color theme="9" tint="-0.499984740745262"/>
        <rFont val="宋体"/>
        <family val="3"/>
        <charset val="134"/>
      </rPr>
      <t>大麦500粒50L啤酒</t>
    </r>
    <r>
      <rPr>
        <sz val="10"/>
        <color rgb="FF5A3696"/>
        <rFont val="宋体"/>
        <family val="3"/>
        <charset val="134"/>
      </rPr>
      <t>）</t>
    </r>
    <phoneticPr fontId="5" type="noConversion"/>
  </si>
  <si>
    <t>曲张的金矿</t>
    <phoneticPr fontId="5" type="noConversion"/>
  </si>
  <si>
    <t>曲张的金矿</t>
    <phoneticPr fontId="5" type="noConversion"/>
  </si>
  <si>
    <t>洋葱炒肝</t>
    <phoneticPr fontId="35" type="noConversion"/>
  </si>
  <si>
    <t>内脏</t>
    <phoneticPr fontId="5" type="noConversion"/>
  </si>
  <si>
    <t>黄洋葱</t>
    <phoneticPr fontId="5" type="noConversion"/>
  </si>
  <si>
    <t>红洋葱</t>
    <phoneticPr fontId="5" type="noConversion"/>
  </si>
  <si>
    <t>精神+1</t>
    <phoneticPr fontId="5" type="noConversion"/>
  </si>
  <si>
    <t>灵巧+1</t>
    <phoneticPr fontId="5" type="noConversion"/>
  </si>
  <si>
    <t>意志 +1</t>
    <phoneticPr fontId="5" type="noConversion"/>
  </si>
  <si>
    <t>木板 x3，木块x2，枝条 x2</t>
    <phoneticPr fontId="5" type="noConversion"/>
  </si>
  <si>
    <t>洞穴布丁</t>
    <phoneticPr fontId="35" type="noConversion"/>
  </si>
  <si>
    <t>蘑菇土豆泥</t>
    <phoneticPr fontId="35" type="noConversion"/>
  </si>
  <si>
    <t>Mush 1</t>
  </si>
  <si>
    <t>Mush 2</t>
  </si>
  <si>
    <t>Mush 3</t>
  </si>
  <si>
    <t>Puffball</t>
  </si>
  <si>
    <t>魅力n</t>
  </si>
  <si>
    <t>Bay</t>
  </si>
  <si>
    <t>红丝沙拉</t>
    <phoneticPr fontId="35" type="noConversion"/>
  </si>
  <si>
    <t>叶</t>
  </si>
  <si>
    <t>荨麻</t>
  </si>
  <si>
    <t>甜菜根 叶</t>
  </si>
  <si>
    <t>生菜 叶</t>
  </si>
  <si>
    <t>薯泥</t>
    <phoneticPr fontId="35" type="noConversion"/>
  </si>
  <si>
    <t>Tuber 1</t>
    <phoneticPr fontId="35" type="noConversion"/>
  </si>
  <si>
    <t>Tuber 3</t>
  </si>
  <si>
    <t>Tuber 4</t>
  </si>
  <si>
    <t>Fep 1</t>
  </si>
  <si>
    <t>Fep 2</t>
  </si>
  <si>
    <t>Fep 3</t>
  </si>
  <si>
    <t>Fep 4</t>
  </si>
  <si>
    <t>Fep 5</t>
  </si>
  <si>
    <t>甜菜</t>
  </si>
  <si>
    <t>辛辣沙拉</t>
    <phoneticPr fontId="35" type="noConversion"/>
  </si>
  <si>
    <t>Tuber</t>
  </si>
  <si>
    <t>生菜</t>
  </si>
  <si>
    <t>甜菜 叶</t>
  </si>
  <si>
    <t>荨麻s</t>
  </si>
  <si>
    <t>牛奶羊奶混合黄油</t>
    <phoneticPr fontId="5" type="noConversion"/>
  </si>
  <si>
    <t>植物</t>
  </si>
  <si>
    <t>外面</t>
  </si>
  <si>
    <t>里面</t>
  </si>
  <si>
    <t>讨论</t>
  </si>
  <si>
    <t>4天</t>
  </si>
  <si>
    <t>尚特雷勒</t>
  </si>
  <si>
    <t>7天</t>
  </si>
  <si>
    <t>韭菜</t>
  </si>
  <si>
    <t>时间需要确认，2天以上已被观察到。</t>
  </si>
  <si>
    <t>2.5天</t>
  </si>
  <si>
    <t>kvann</t>
  </si>
  <si>
    <t>羽衣草</t>
  </si>
  <si>
    <t>5.5天</t>
  </si>
  <si>
    <t>罕见的金鱼草</t>
  </si>
  <si>
    <t>时间需要确认，2.5日已被观察到。</t>
  </si>
  <si>
    <t>草莓</t>
  </si>
  <si>
    <t>3天</t>
  </si>
  <si>
    <t>西洋蓍草</t>
  </si>
  <si>
    <t>8天</t>
  </si>
  <si>
    <t>7.5天</t>
  </si>
  <si>
    <t>7天和9小时，外。同时放一壶上的地窖，它还没准备好</t>
  </si>
  <si>
    <t>背包</t>
    <phoneticPr fontId="5" type="noConversion"/>
  </si>
  <si>
    <t>硬皮X6 线X4</t>
    <phoneticPr fontId="5" type="noConversion"/>
  </si>
  <si>
    <t>包</t>
    <phoneticPr fontId="5" type="noConversion"/>
  </si>
  <si>
    <t>桦树皮X6 线X2</t>
    <phoneticPr fontId="5" type="noConversion"/>
  </si>
  <si>
    <t xml:space="preserve"> 制革</t>
    <phoneticPr fontId="5" type="noConversion"/>
  </si>
  <si>
    <t xml:space="preserve"> 制革</t>
    <phoneticPr fontId="5" type="noConversion"/>
  </si>
  <si>
    <t>硬化皮X5 线X8</t>
    <phoneticPr fontId="5" type="noConversion"/>
  </si>
  <si>
    <t>炉膛的魔法，领域，执政官</t>
    <phoneticPr fontId="5" type="noConversion"/>
  </si>
  <si>
    <t xml:space="preserve"> 炉膛魔术，领域和执政官</t>
    <phoneticPr fontId="5" type="noConversion"/>
  </si>
  <si>
    <t>白杨</t>
    <phoneticPr fontId="5" type="noConversion"/>
  </si>
  <si>
    <t>沙刺</t>
    <phoneticPr fontId="5" type="noConversion"/>
  </si>
  <si>
    <t>七叶树</t>
    <phoneticPr fontId="5" type="noConversion"/>
  </si>
  <si>
    <t>栓皮树</t>
    <phoneticPr fontId="5" type="noConversion"/>
  </si>
  <si>
    <t>海棠</t>
    <phoneticPr fontId="5" type="noConversion"/>
  </si>
  <si>
    <t>柏树</t>
    <phoneticPr fontId="5" type="noConversion"/>
  </si>
  <si>
    <t>金莲花</t>
    <phoneticPr fontId="5" type="noConversion"/>
  </si>
  <si>
    <t>鹅耳枥</t>
    <phoneticPr fontId="5" type="noConversion"/>
  </si>
  <si>
    <t>菩提树</t>
    <phoneticPr fontId="5" type="noConversion"/>
  </si>
  <si>
    <t>杨树</t>
    <phoneticPr fontId="5" type="noConversion"/>
  </si>
  <si>
    <t>罗恩</t>
    <phoneticPr fontId="5" type="noConversion"/>
  </si>
  <si>
    <t>蜡黄</t>
    <phoneticPr fontId="5" type="noConversion"/>
  </si>
  <si>
    <t>枫香</t>
    <phoneticPr fontId="5" type="noConversion"/>
  </si>
  <si>
    <t>梧桐树</t>
    <phoneticPr fontId="5" type="noConversion"/>
  </si>
  <si>
    <t>茶树Tea</t>
    <phoneticPr fontId="5" type="noConversion"/>
  </si>
  <si>
    <t>主轴Spindlewood</t>
    <phoneticPr fontId="5" type="noConversion"/>
  </si>
  <si>
    <t>Woodsman's Axe</t>
    <phoneticPr fontId="5" type="noConversion"/>
  </si>
  <si>
    <t>金属X2 锡X1 橡木X2</t>
    <phoneticPr fontId="5" type="noConversion"/>
  </si>
  <si>
    <t>金属加工 林木知识</t>
    <phoneticPr fontId="5" type="noConversion"/>
  </si>
  <si>
    <t>传送门</t>
    <phoneticPr fontId="5" type="noConversion"/>
  </si>
  <si>
    <t>金属 x6，石 x20，美丽的梦想X10</t>
    <phoneticPr fontId="5" type="noConversion"/>
  </si>
  <si>
    <t>魔法炉火 领域  执政官</t>
    <phoneticPr fontId="5" type="noConversion"/>
  </si>
  <si>
    <t xml:space="preserve"> 石工作    村庄</t>
    <phoneticPr fontId="5" type="noConversion"/>
  </si>
  <si>
    <t>蛋糕</t>
    <phoneticPr fontId="5" type="noConversion"/>
  </si>
  <si>
    <t>胡萝卜蛋糕</t>
    <phoneticPr fontId="5" type="noConversion"/>
  </si>
  <si>
    <t>葡萄布丁</t>
    <phoneticPr fontId="5" type="noConversion"/>
  </si>
  <si>
    <t>这是混的</t>
  </si>
  <si>
    <t>胡萝卜</t>
    <phoneticPr fontId="5" type="noConversion"/>
  </si>
  <si>
    <t>甜菜</t>
    <phoneticPr fontId="5" type="noConversion"/>
  </si>
  <si>
    <t>薯泥</t>
    <phoneticPr fontId="5" type="noConversion"/>
  </si>
  <si>
    <t>水稻</t>
    <phoneticPr fontId="5" type="noConversion"/>
  </si>
  <si>
    <t>水稻粉</t>
  </si>
  <si>
    <t>木墙</t>
    <phoneticPr fontId="5" type="noConversion"/>
  </si>
  <si>
    <t>蘑菇</t>
    <phoneticPr fontId="5" type="noConversion"/>
  </si>
  <si>
    <t>stalagoom</t>
    <phoneticPr fontId="5" type="noConversion"/>
  </si>
  <si>
    <t>木块 x100，皮革 x10，骨胶 x2，绳 x5</t>
    <phoneticPr fontId="5" type="noConversion"/>
  </si>
  <si>
    <t>任何金属，石 x200，木块x20，板 x20，骨 x40，美丽的梦x10，LP x30,000</t>
    <phoneticPr fontId="5" type="noConversion"/>
  </si>
  <si>
    <t>梧桐</t>
    <phoneticPr fontId="5" type="noConversion"/>
  </si>
  <si>
    <t>2 梧桐种子</t>
    <phoneticPr fontId="5" type="noConversion"/>
  </si>
  <si>
    <t>薯泥</t>
    <phoneticPr fontId="5" type="noConversion"/>
  </si>
  <si>
    <t>巨型南瓜（指南瓜种子，南瓜肉）</t>
    <phoneticPr fontId="5" type="noConversion"/>
  </si>
  <si>
    <t>25%可见</t>
    <phoneticPr fontId="5" type="noConversion"/>
  </si>
  <si>
    <t>50%可见</t>
    <phoneticPr fontId="5" type="noConversion"/>
  </si>
  <si>
    <t>100%可见</t>
    <phoneticPr fontId="5" type="noConversion"/>
  </si>
  <si>
    <t>Q</t>
  </si>
  <si>
    <t>gem 36</t>
  </si>
  <si>
    <t>gem 30</t>
  </si>
  <si>
    <t>Gold Egg</t>
  </si>
  <si>
    <t>gem 25</t>
  </si>
  <si>
    <t>gem 24</t>
  </si>
  <si>
    <t>gem 16</t>
  </si>
  <si>
    <t>Mother of Pearl</t>
  </si>
  <si>
    <t>gem 12</t>
  </si>
  <si>
    <t>gem 15</t>
  </si>
  <si>
    <t>Golden Cat</t>
  </si>
  <si>
    <t>gem 10</t>
  </si>
  <si>
    <t>Edelweiß</t>
  </si>
  <si>
    <t>gem 9</t>
  </si>
  <si>
    <t>gem 8</t>
  </si>
  <si>
    <t>River Pearl</t>
  </si>
  <si>
    <t>Ant Empress</t>
  </si>
  <si>
    <t>gem 6</t>
  </si>
  <si>
    <t>Ruby Dragonfly</t>
  </si>
  <si>
    <t>gem 5</t>
  </si>
  <si>
    <t>Seer's Spindle</t>
  </si>
  <si>
    <t>Ant Soldiers</t>
  </si>
  <si>
    <t>FREE</t>
  </si>
  <si>
    <t>gem 4</t>
  </si>
  <si>
    <t>Bloated Bolete</t>
  </si>
  <si>
    <t>Cruel Splinter</t>
  </si>
  <si>
    <t>Silken Ribbon</t>
  </si>
  <si>
    <t>Silver Rose</t>
  </si>
  <si>
    <t>Dark Heart</t>
  </si>
  <si>
    <t>Irrlight</t>
  </si>
  <si>
    <t>Ant Queen</t>
  </si>
  <si>
    <t>gem 3</t>
  </si>
  <si>
    <t>Golden Tooth</t>
  </si>
  <si>
    <t>Fossil Collection</t>
  </si>
  <si>
    <t>Ouroboros</t>
  </si>
  <si>
    <t>Tiny Abacus</t>
  </si>
  <si>
    <t>Scent Gland</t>
  </si>
  <si>
    <t>Seer's Bowl</t>
  </si>
  <si>
    <t>Stuffed Bear</t>
  </si>
  <si>
    <t>Stained Glass Heart</t>
  </si>
  <si>
    <t>Ivory Figurine</t>
  </si>
  <si>
    <t>Strange Crystal</t>
  </si>
  <si>
    <t>A Talking Whale</t>
  </si>
  <si>
    <t>Bar of Soap</t>
  </si>
  <si>
    <t>Seer's Stones</t>
  </si>
  <si>
    <t>Worm-Eaten Apple</t>
  </si>
  <si>
    <t>Ant Farm</t>
  </si>
  <si>
    <t>Glimmermoss</t>
  </si>
  <si>
    <t>Bronze Steed</t>
  </si>
  <si>
    <t>Everglowing Ember</t>
  </si>
  <si>
    <t>Barkboat</t>
  </si>
  <si>
    <t>Rattle-Tattle-Talisman</t>
  </si>
  <si>
    <t>Plush Bat</t>
  </si>
  <si>
    <t>Seer's Tealeaves</t>
  </si>
  <si>
    <t>Petraglyph</t>
  </si>
  <si>
    <t>Chiming Bluebell</t>
  </si>
  <si>
    <t>Gilded Nautilus</t>
  </si>
  <si>
    <t>Wondrous Woodshaving</t>
  </si>
  <si>
    <t>Four-Leaf Clover</t>
  </si>
  <si>
    <t>gem 2</t>
  </si>
  <si>
    <t>Weird Beetroot</t>
  </si>
  <si>
    <t>Cat Gold</t>
  </si>
  <si>
    <t>Horrible Knot</t>
  </si>
  <si>
    <t>Strange Root</t>
  </si>
  <si>
    <t>Beaver Teeth</t>
  </si>
  <si>
    <t>Dewy Lady's Mantle</t>
  </si>
  <si>
    <t>Feather Trinket</t>
  </si>
  <si>
    <t>Troll Skull</t>
  </si>
  <si>
    <t>Great Wax Seal</t>
  </si>
  <si>
    <t>Adder Fang</t>
  </si>
  <si>
    <t>Still Life</t>
  </si>
  <si>
    <t>Grand Haruspex</t>
  </si>
  <si>
    <t>Crude Idol</t>
  </si>
  <si>
    <t>Potent Rod</t>
  </si>
  <si>
    <t>Tafl Board</t>
  </si>
  <si>
    <t>Unusually Large Hop Cone</t>
  </si>
  <si>
    <t>Death's Head Chrysalis</t>
  </si>
  <si>
    <t>Swan Feather</t>
  </si>
  <si>
    <t>Odd Tuber</t>
  </si>
  <si>
    <t>Cigar</t>
  </si>
  <si>
    <t>Mirkwood Offering</t>
  </si>
  <si>
    <t>Seer's Bones</t>
  </si>
  <si>
    <t>Hopped-up Cone Cow</t>
  </si>
  <si>
    <t>Tin Warrior</t>
  </si>
  <si>
    <t>Frog's Crown</t>
  </si>
  <si>
    <t>Lather</t>
  </si>
  <si>
    <t>Straw Doll</t>
  </si>
  <si>
    <t>Mallard Feather</t>
  </si>
  <si>
    <t>Magpie Feather</t>
  </si>
  <si>
    <t>Cornucopia</t>
  </si>
  <si>
    <t>Magpie's Thieving Claw</t>
  </si>
  <si>
    <t>gem 1</t>
  </si>
  <si>
    <t>Bat Wings</t>
  </si>
  <si>
    <t>Divination in Tin</t>
  </si>
  <si>
    <t>Porcelain Doll</t>
  </si>
  <si>
    <t>Ladybug</t>
  </si>
  <si>
    <t>Bear Tooth</t>
  </si>
  <si>
    <t>Opium Dragon</t>
  </si>
  <si>
    <t>Völva's Wand</t>
  </si>
  <si>
    <t>Royal Toadstool</t>
  </si>
  <si>
    <t>Foul Smoke</t>
  </si>
  <si>
    <t>Troll Hair</t>
  </si>
  <si>
    <t>Prism</t>
  </si>
  <si>
    <t>Petrified Seashell</t>
  </si>
  <si>
    <t>Ptarmigan feather</t>
  </si>
  <si>
    <t>Wishbone</t>
  </si>
  <si>
    <t>Arrow-Shattered Arrow</t>
  </si>
  <si>
    <t>Uncommon Snapdragon</t>
  </si>
  <si>
    <t>Fishy Eyeball</t>
  </si>
  <si>
    <t>Sand Castle</t>
  </si>
  <si>
    <t>Cone Cow</t>
  </si>
  <si>
    <t>Glue Troll</t>
  </si>
  <si>
    <t>Feather Duster</t>
  </si>
  <si>
    <t>Hand Impression</t>
  </si>
  <si>
    <t>Primitive Doll</t>
  </si>
  <si>
    <t>Peculiar Flotsam</t>
  </si>
  <si>
    <t>Boar Tusk</t>
  </si>
  <si>
    <t>Dark Effigy</t>
  </si>
  <si>
    <t>Itsy Bitsy Spider</t>
  </si>
  <si>
    <t>Nine-Tails</t>
  </si>
  <si>
    <t>Lady's Mantle</t>
  </si>
  <si>
    <t>Hedgehog Quills</t>
  </si>
  <si>
    <t>Moose Antlers</t>
  </si>
  <si>
    <t>Notes of a Foul Symphony</t>
  </si>
  <si>
    <t>Itsy Bitsy's Web</t>
  </si>
  <si>
    <t>Walrus Tusk</t>
  </si>
  <si>
    <t>Onion Braid</t>
  </si>
  <si>
    <t>Tangled Bramble</t>
  </si>
  <si>
    <t>Lucky Rabbit's Foot</t>
  </si>
  <si>
    <t>Stalagoom</t>
  </si>
  <si>
    <t>Aurochs Hair</t>
  </si>
  <si>
    <t>Washed-up Bladderwrack</t>
  </si>
  <si>
    <t>Thorny Thistle</t>
  </si>
  <si>
    <t>Crab Claw</t>
  </si>
  <si>
    <t>Dandelion</t>
  </si>
  <si>
    <t>Dice</t>
  </si>
  <si>
    <t xml:space="preserve">gem 20 </t>
  </si>
  <si>
    <t xml:space="preserve">gem 18 </t>
  </si>
  <si>
    <t xml:space="preserve"> FREE</t>
  </si>
  <si>
    <t>可量产</t>
    <phoneticPr fontId="5" type="noConversion"/>
  </si>
  <si>
    <t>命运物品</t>
    <phoneticPr fontId="5" type="noConversion"/>
  </si>
  <si>
    <r>
      <t>LP/</t>
    </r>
    <r>
      <rPr>
        <sz val="10"/>
        <rFont val="宋体"/>
        <family val="2"/>
        <charset val="134"/>
      </rPr>
      <t>小时</t>
    </r>
    <phoneticPr fontId="5" type="noConversion"/>
  </si>
  <si>
    <r>
      <t>LP/</t>
    </r>
    <r>
      <rPr>
        <sz val="10"/>
        <rFont val="宋体"/>
        <family val="2"/>
        <charset val="134"/>
      </rPr>
      <t>经验</t>
    </r>
    <phoneticPr fontId="5" type="noConversion"/>
  </si>
  <si>
    <t>最佳</t>
    <phoneticPr fontId="5" type="noConversion"/>
  </si>
  <si>
    <r>
      <t>&lt;=</t>
    </r>
    <r>
      <rPr>
        <sz val="10"/>
        <rFont val="宋体"/>
        <family val="2"/>
        <charset val="134"/>
      </rPr>
      <t>前两项相加</t>
    </r>
    <phoneticPr fontId="5" type="noConversion"/>
  </si>
  <si>
    <t>宝石 36</t>
  </si>
  <si>
    <t>宝石 30</t>
  </si>
  <si>
    <t>宝石 25</t>
  </si>
  <si>
    <t>宝石 24</t>
  </si>
  <si>
    <t xml:space="preserve">宝石 20 </t>
  </si>
  <si>
    <t xml:space="preserve">宝石 18 </t>
  </si>
  <si>
    <t>宝石 16</t>
  </si>
  <si>
    <t>宝石 12</t>
  </si>
  <si>
    <t>宝石 15</t>
  </si>
  <si>
    <t>宝石 10</t>
  </si>
  <si>
    <t>宝石 9</t>
  </si>
  <si>
    <t>宝石 8</t>
  </si>
  <si>
    <t>宝石 6</t>
  </si>
  <si>
    <t>宝石 5</t>
  </si>
  <si>
    <t>宝石 4</t>
  </si>
  <si>
    <t>宝石 3</t>
  </si>
  <si>
    <t>宝石 2</t>
  </si>
  <si>
    <t>宝石 1</t>
  </si>
  <si>
    <t>珍珠母</t>
    <phoneticPr fontId="5" type="noConversion"/>
  </si>
  <si>
    <t>金猫</t>
    <phoneticPr fontId="5" type="noConversion"/>
  </si>
  <si>
    <t>淡水珍珠</t>
    <phoneticPr fontId="5" type="noConversion"/>
  </si>
  <si>
    <t>红宝石蜻蜓</t>
    <phoneticPr fontId="5" type="noConversion"/>
  </si>
  <si>
    <t>先知梭</t>
    <phoneticPr fontId="5" type="noConversion"/>
  </si>
  <si>
    <t>兵蚁</t>
    <phoneticPr fontId="5" type="noConversion"/>
  </si>
  <si>
    <t>石佛</t>
    <phoneticPr fontId="5" type="noConversion"/>
  </si>
  <si>
    <t>木刺</t>
    <phoneticPr fontId="5" type="noConversion"/>
  </si>
  <si>
    <t>银玫瑰</t>
    <phoneticPr fontId="5" type="noConversion"/>
  </si>
  <si>
    <t>黑暗之心</t>
    <phoneticPr fontId="5" type="noConversion"/>
  </si>
  <si>
    <t>火精灵</t>
    <phoneticPr fontId="5" type="noConversion"/>
  </si>
  <si>
    <t>中文名称</t>
    <phoneticPr fontId="5" type="noConversion"/>
  </si>
  <si>
    <t>英文名称</t>
    <phoneticPr fontId="5" type="noConversion"/>
  </si>
  <si>
    <t>学习时间</t>
    <phoneticPr fontId="5" type="noConversion"/>
  </si>
  <si>
    <t>脑力</t>
    <phoneticPr fontId="5" type="noConversion"/>
  </si>
  <si>
    <t>经验</t>
    <phoneticPr fontId="5" type="noConversion"/>
  </si>
  <si>
    <t>基本LP</t>
    <phoneticPr fontId="5" type="noConversion"/>
  </si>
  <si>
    <t>占格</t>
    <phoneticPr fontId="5" type="noConversion"/>
  </si>
  <si>
    <t>LP/小时</t>
    <phoneticPr fontId="5" type="noConversion"/>
  </si>
  <si>
    <t>LP/脑力</t>
    <phoneticPr fontId="5" type="noConversion"/>
  </si>
  <si>
    <t>评分</t>
    <phoneticPr fontId="5" type="noConversion"/>
  </si>
  <si>
    <t>蚁皇</t>
    <phoneticPr fontId="5" type="noConversion"/>
  </si>
  <si>
    <t>蝴蝶结</t>
    <phoneticPr fontId="5" type="noConversion"/>
  </si>
  <si>
    <t>蚁后</t>
    <phoneticPr fontId="5" type="noConversion"/>
  </si>
  <si>
    <t>金牙</t>
    <phoneticPr fontId="5" type="noConversion"/>
  </si>
  <si>
    <t>化石藏品</t>
    <phoneticPr fontId="5" type="noConversion"/>
  </si>
  <si>
    <t>衔尾蛇环</t>
    <phoneticPr fontId="5" type="noConversion"/>
  </si>
  <si>
    <t>算盘</t>
    <phoneticPr fontId="5" type="noConversion"/>
  </si>
  <si>
    <t>臭腺</t>
    <phoneticPr fontId="5" type="noConversion"/>
  </si>
  <si>
    <t>先知碗</t>
    <phoneticPr fontId="5" type="noConversion"/>
  </si>
  <si>
    <t>熊娃娃</t>
    <phoneticPr fontId="5" type="noConversion"/>
  </si>
  <si>
    <t>玻璃心</t>
    <phoneticPr fontId="5" type="noConversion"/>
  </si>
  <si>
    <t>牙雕</t>
    <phoneticPr fontId="5" type="noConversion"/>
  </si>
  <si>
    <t>奇异水晶</t>
    <phoneticPr fontId="5" type="noConversion"/>
  </si>
  <si>
    <t>通灵鲸鱼</t>
    <phoneticPr fontId="5" type="noConversion"/>
  </si>
  <si>
    <t>肥皂</t>
    <phoneticPr fontId="5" type="noConversion"/>
  </si>
  <si>
    <t>先知石</t>
    <phoneticPr fontId="5" type="noConversion"/>
  </si>
  <si>
    <t>虫蛀苹果</t>
    <phoneticPr fontId="5" type="noConversion"/>
  </si>
  <si>
    <t>蚂蚁农场</t>
    <phoneticPr fontId="5" type="noConversion"/>
  </si>
  <si>
    <t>青苔</t>
    <phoneticPr fontId="5" type="noConversion"/>
  </si>
  <si>
    <t>铜马</t>
    <phoneticPr fontId="5" type="noConversion"/>
  </si>
  <si>
    <t>永燃之烬</t>
    <phoneticPr fontId="5" type="noConversion"/>
  </si>
  <si>
    <t>树皮船</t>
    <phoneticPr fontId="5" type="noConversion"/>
  </si>
  <si>
    <t>护符</t>
    <phoneticPr fontId="5" type="noConversion"/>
  </si>
  <si>
    <t>蝙蝠娃娃</t>
    <phoneticPr fontId="5" type="noConversion"/>
  </si>
  <si>
    <t>先知茶叶</t>
    <phoneticPr fontId="5" type="noConversion"/>
  </si>
  <si>
    <t>神棍</t>
    <phoneticPr fontId="5" type="noConversion"/>
  </si>
  <si>
    <t>动感蓝铃花</t>
    <phoneticPr fontId="5" type="noConversion"/>
  </si>
  <si>
    <t>发光鹦鹉螺</t>
    <phoneticPr fontId="5" type="noConversion"/>
  </si>
  <si>
    <t>神奇刨花</t>
    <phoneticPr fontId="5" type="noConversion"/>
  </si>
  <si>
    <t>四叶草</t>
    <phoneticPr fontId="5" type="noConversion"/>
  </si>
  <si>
    <t>奇异甜菜</t>
    <phoneticPr fontId="5" type="noConversion"/>
  </si>
  <si>
    <t>恐怖结</t>
    <phoneticPr fontId="5" type="noConversion"/>
  </si>
  <si>
    <t>奇怪的根</t>
    <phoneticPr fontId="5" type="noConversion"/>
  </si>
  <si>
    <t>河狸牙</t>
    <phoneticPr fontId="5" type="noConversion"/>
  </si>
  <si>
    <t>羽毛护符</t>
    <phoneticPr fontId="5" type="noConversion"/>
  </si>
  <si>
    <t>巨魔头骨</t>
    <phoneticPr fontId="5" type="noConversion"/>
  </si>
  <si>
    <t>巨蜡封</t>
    <phoneticPr fontId="5" type="noConversion"/>
  </si>
  <si>
    <t>毒蛇牙</t>
    <phoneticPr fontId="5" type="noConversion"/>
  </si>
  <si>
    <t>摆件</t>
    <phoneticPr fontId="5" type="noConversion"/>
  </si>
  <si>
    <t>巨型肠卜</t>
    <phoneticPr fontId="5" type="noConversion"/>
  </si>
  <si>
    <t>历史正文</t>
    <phoneticPr fontId="5" type="noConversion"/>
  </si>
  <si>
    <t>罂粟帽</t>
    <phoneticPr fontId="5" type="noConversion"/>
  </si>
  <si>
    <t>棋盘</t>
    <phoneticPr fontId="5" type="noConversion"/>
  </si>
  <si>
    <t>特大啤酒花</t>
    <phoneticPr fontId="5" type="noConversion"/>
  </si>
  <si>
    <t>困死之茧</t>
    <phoneticPr fontId="5" type="noConversion"/>
  </si>
  <si>
    <t>天鹅羽毛</t>
    <phoneticPr fontId="5" type="noConversion"/>
  </si>
  <si>
    <t>古怪根茎</t>
    <phoneticPr fontId="5" type="noConversion"/>
  </si>
  <si>
    <t>雪茄</t>
    <phoneticPr fontId="5" type="noConversion"/>
  </si>
  <si>
    <t>密林祭品</t>
    <phoneticPr fontId="5" type="noConversion"/>
  </si>
  <si>
    <t>先知之骨</t>
    <phoneticPr fontId="5" type="noConversion"/>
  </si>
  <si>
    <t>醉酒松果牛</t>
    <phoneticPr fontId="5" type="noConversion"/>
  </si>
  <si>
    <t>锡兵</t>
    <phoneticPr fontId="5" type="noConversion"/>
  </si>
  <si>
    <t>蛙冠花</t>
    <phoneticPr fontId="5" type="noConversion"/>
  </si>
  <si>
    <t>肥皂泡</t>
    <phoneticPr fontId="5" type="noConversion"/>
  </si>
  <si>
    <t>稻草人</t>
    <phoneticPr fontId="5" type="noConversion"/>
  </si>
  <si>
    <t>鸭毛</t>
    <phoneticPr fontId="5" type="noConversion"/>
  </si>
  <si>
    <t>喜鹊羽毛</t>
    <phoneticPr fontId="5" type="noConversion"/>
  </si>
  <si>
    <t>丰饶角</t>
    <phoneticPr fontId="5" type="noConversion"/>
  </si>
  <si>
    <t>喜鹊盗爪</t>
    <phoneticPr fontId="5" type="noConversion"/>
  </si>
  <si>
    <t>蝙蝠翅膀</t>
    <phoneticPr fontId="5" type="noConversion"/>
  </si>
  <si>
    <t>占比锡</t>
    <phoneticPr fontId="5" type="noConversion"/>
  </si>
  <si>
    <t>瓷娃娃</t>
    <phoneticPr fontId="5" type="noConversion"/>
  </si>
  <si>
    <t>甲虫</t>
    <phoneticPr fontId="5" type="noConversion"/>
  </si>
  <si>
    <t>熊牙</t>
    <phoneticPr fontId="5" type="noConversion"/>
  </si>
  <si>
    <t>鸦片龙</t>
    <phoneticPr fontId="5" type="noConversion"/>
  </si>
  <si>
    <t>巫师之棍</t>
    <phoneticPr fontId="5" type="noConversion"/>
  </si>
  <si>
    <t>王座菇</t>
    <phoneticPr fontId="5" type="noConversion"/>
  </si>
  <si>
    <t>深渊之烟</t>
    <phoneticPr fontId="5" type="noConversion"/>
  </si>
  <si>
    <t>巨魔毛发</t>
    <phoneticPr fontId="5" type="noConversion"/>
  </si>
  <si>
    <t>三菱镜</t>
    <phoneticPr fontId="5" type="noConversion"/>
  </si>
  <si>
    <t>远古化石</t>
    <phoneticPr fontId="5" type="noConversion"/>
  </si>
  <si>
    <t>鸽子毛</t>
    <phoneticPr fontId="5" type="noConversion"/>
  </si>
  <si>
    <t>三叉骨</t>
    <phoneticPr fontId="5" type="noConversion"/>
  </si>
  <si>
    <t>劈裂箭头</t>
    <phoneticPr fontId="5" type="noConversion"/>
  </si>
  <si>
    <t>不寻常的金鱼草</t>
    <phoneticPr fontId="5" type="noConversion"/>
  </si>
  <si>
    <t>鱼眼</t>
    <phoneticPr fontId="5" type="noConversion"/>
  </si>
  <si>
    <t>沙堡</t>
    <phoneticPr fontId="5" type="noConversion"/>
  </si>
  <si>
    <t>松果牛</t>
    <phoneticPr fontId="5" type="noConversion"/>
  </si>
  <si>
    <t>占卜锡</t>
    <phoneticPr fontId="5" type="noConversion"/>
  </si>
  <si>
    <t>胶水巨魔</t>
    <phoneticPr fontId="5" type="noConversion"/>
  </si>
  <si>
    <t>羽毛掸子</t>
    <phoneticPr fontId="5" type="noConversion"/>
  </si>
  <si>
    <t>手印</t>
    <phoneticPr fontId="5" type="noConversion"/>
  </si>
  <si>
    <t>粗制娃娃</t>
    <phoneticPr fontId="5" type="noConversion"/>
  </si>
  <si>
    <t>漂浮木</t>
    <phoneticPr fontId="5" type="noConversion"/>
  </si>
  <si>
    <t>野猪牙</t>
    <phoneticPr fontId="5" type="noConversion"/>
  </si>
  <si>
    <t>黑暗娃娃</t>
    <phoneticPr fontId="5" type="noConversion"/>
  </si>
  <si>
    <t>蜘蛛</t>
    <phoneticPr fontId="5" type="noConversion"/>
  </si>
  <si>
    <t>九尾</t>
    <phoneticPr fontId="5" type="noConversion"/>
  </si>
  <si>
    <t>开花的贵妇草</t>
    <phoneticPr fontId="5" type="noConversion"/>
  </si>
  <si>
    <t>刺猬的刺</t>
    <phoneticPr fontId="5" type="noConversion"/>
  </si>
  <si>
    <t>麋鹿角</t>
    <phoneticPr fontId="5" type="noConversion"/>
  </si>
  <si>
    <t>秽言之笺</t>
    <phoneticPr fontId="5" type="noConversion"/>
  </si>
  <si>
    <t>蜘蛛网</t>
    <phoneticPr fontId="5" type="noConversion"/>
  </si>
  <si>
    <t>海象牙</t>
    <phoneticPr fontId="5" type="noConversion"/>
  </si>
  <si>
    <t>洋葱辫</t>
    <phoneticPr fontId="5" type="noConversion"/>
  </si>
  <si>
    <t>纠缠的荆棘</t>
    <phoneticPr fontId="5" type="noConversion"/>
  </si>
  <si>
    <t>幸运兔脚</t>
    <phoneticPr fontId="5" type="noConversion"/>
  </si>
  <si>
    <t>登基之蛤</t>
    <phoneticPr fontId="5" type="noConversion"/>
  </si>
  <si>
    <t>白蘑菇</t>
    <phoneticPr fontId="5" type="noConversion"/>
  </si>
  <si>
    <t>野牛毛</t>
    <phoneticPr fontId="5" type="noConversion"/>
  </si>
  <si>
    <t>荆棘</t>
    <phoneticPr fontId="5" type="noConversion"/>
  </si>
  <si>
    <t>螃蟹爪</t>
    <phoneticPr fontId="5" type="noConversion"/>
  </si>
  <si>
    <t>蒲公英</t>
    <phoneticPr fontId="5" type="noConversion"/>
  </si>
  <si>
    <t>骰子</t>
    <phoneticPr fontId="5" type="noConversion"/>
  </si>
  <si>
    <r>
      <rPr>
        <b/>
        <sz val="10"/>
        <color rgb="FF000000"/>
        <rFont val="微软雅黑"/>
        <family val="2"/>
        <charset val="134"/>
      </rPr>
      <t>更新时间</t>
    </r>
    <r>
      <rPr>
        <b/>
        <sz val="10"/>
        <color rgb="FF000000"/>
        <rFont val="Arial"/>
        <family val="2"/>
      </rPr>
      <t>2017-11-28</t>
    </r>
    <phoneticPr fontId="5" type="noConversion"/>
  </si>
  <si>
    <t>LP/小时/脑力</t>
    <phoneticPr fontId="5" type="noConversion"/>
  </si>
  <si>
    <r>
      <t>LP\</t>
    </r>
    <r>
      <rPr>
        <b/>
        <sz val="10"/>
        <color rgb="FF000000"/>
        <rFont val="宋体"/>
        <family val="2"/>
        <charset val="134"/>
      </rPr>
      <t>小时</t>
    </r>
    <r>
      <rPr>
        <b/>
        <sz val="10"/>
        <color rgb="FF000000"/>
        <rFont val="Arial"/>
        <family val="2"/>
      </rPr>
      <t>\</t>
    </r>
    <r>
      <rPr>
        <b/>
        <sz val="10"/>
        <color rgb="FF000000"/>
        <rFont val="宋体"/>
        <family val="2"/>
        <charset val="134"/>
      </rPr>
      <t>经验</t>
    </r>
    <phoneticPr fontId="5" type="noConversion"/>
  </si>
  <si>
    <r>
      <t xml:space="preserve">Q </t>
    </r>
    <r>
      <rPr>
        <b/>
        <sz val="10"/>
        <color rgb="FF000000"/>
        <rFont val="宋体"/>
        <family val="2"/>
        <charset val="134"/>
      </rPr>
      <t>倍数</t>
    </r>
    <phoneticPr fontId="5" type="noConversion"/>
  </si>
  <si>
    <r>
      <t>LP\</t>
    </r>
    <r>
      <rPr>
        <b/>
        <sz val="10"/>
        <color rgb="FF000000"/>
        <rFont val="宋体"/>
        <family val="2"/>
        <charset val="134"/>
      </rPr>
      <t>小时</t>
    </r>
    <r>
      <rPr>
        <b/>
        <sz val="10"/>
        <color rgb="FF000000"/>
        <rFont val="Arial"/>
        <family val="2"/>
      </rPr>
      <t>\</t>
    </r>
    <r>
      <rPr>
        <b/>
        <sz val="10"/>
        <color rgb="FF000000"/>
        <rFont val="宋体"/>
        <family val="2"/>
        <charset val="134"/>
      </rPr>
      <t>格</t>
    </r>
    <phoneticPr fontId="5" type="noConversion"/>
  </si>
  <si>
    <r>
      <t>LP\</t>
    </r>
    <r>
      <rPr>
        <b/>
        <sz val="10"/>
        <color rgb="FF000000"/>
        <rFont val="宋体"/>
        <family val="2"/>
        <charset val="134"/>
      </rPr>
      <t>经验</t>
    </r>
    <r>
      <rPr>
        <b/>
        <sz val="10"/>
        <color rgb="FF000000"/>
        <rFont val="Arial"/>
        <family val="2"/>
      </rPr>
      <t>\</t>
    </r>
    <r>
      <rPr>
        <b/>
        <sz val="10"/>
        <color rgb="FF000000"/>
        <rFont val="宋体"/>
        <family val="2"/>
        <charset val="134"/>
      </rPr>
      <t>格</t>
    </r>
    <phoneticPr fontId="5" type="noConversion"/>
  </si>
  <si>
    <r>
      <t>LP\</t>
    </r>
    <r>
      <rPr>
        <b/>
        <sz val="10"/>
        <color rgb="FF000000"/>
        <rFont val="宋体"/>
        <family val="2"/>
        <charset val="134"/>
      </rPr>
      <t>小时</t>
    </r>
    <r>
      <rPr>
        <b/>
        <sz val="10"/>
        <color rgb="FF000000"/>
        <rFont val="Arial"/>
        <family val="2"/>
      </rPr>
      <t>\</t>
    </r>
    <r>
      <rPr>
        <b/>
        <sz val="10"/>
        <color rgb="FF000000"/>
        <rFont val="宋体"/>
        <family val="2"/>
        <charset val="134"/>
      </rPr>
      <t>经验</t>
    </r>
    <r>
      <rPr>
        <b/>
        <sz val="10"/>
        <color rgb="FF000000"/>
        <rFont val="Arial"/>
        <family val="2"/>
      </rPr>
      <t>\</t>
    </r>
    <r>
      <rPr>
        <b/>
        <sz val="10"/>
        <color rgb="FF000000"/>
        <rFont val="宋体"/>
        <family val="2"/>
        <charset val="134"/>
      </rPr>
      <t>格</t>
    </r>
    <phoneticPr fontId="5" type="noConversion"/>
  </si>
  <si>
    <r>
      <t>Q</t>
    </r>
    <r>
      <rPr>
        <b/>
        <sz val="10"/>
        <color rgb="FF000000"/>
        <rFont val="宋体"/>
        <family val="2"/>
        <charset val="134"/>
      </rPr>
      <t>加成后</t>
    </r>
    <phoneticPr fontId="5" type="noConversion"/>
  </si>
  <si>
    <r>
      <t>Q</t>
    </r>
    <r>
      <rPr>
        <b/>
        <sz val="10"/>
        <color rgb="FF000000"/>
        <rFont val="宋体"/>
        <family val="2"/>
        <charset val="134"/>
      </rPr>
      <t>加成前</t>
    </r>
    <phoneticPr fontId="5" type="noConversion"/>
  </si>
  <si>
    <t>全信条任务中英文对照表</t>
  </si>
  <si>
    <t>英文对照</t>
  </si>
  <si>
    <t>采集*个*（随机野生植物）</t>
  </si>
  <si>
    <r>
      <rPr>
        <sz val="9.5"/>
        <color rgb="FF222222"/>
        <rFont val="Arial"/>
        <family val="2"/>
      </rPr>
      <t>Pick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herb.</t>
    </r>
  </si>
  <si>
    <t>吃*个*（随机野生植物）</t>
  </si>
  <si>
    <r>
      <rPr>
        <sz val="9.5"/>
        <color rgb="FF222222"/>
        <rFont val="Arial"/>
        <family val="2"/>
      </rPr>
      <t>Eat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forageable food</t>
    </r>
    <r>
      <rPr>
        <sz val="9.5"/>
        <color rgb="FF222222"/>
        <rFont val="Arial"/>
        <family val="2"/>
      </rPr>
      <t> .</t>
    </r>
  </si>
  <si>
    <t>带*个*（随机野生植物）给NPC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</si>
  <si>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forageable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 giver</t>
    </r>
    <r>
      <rPr>
        <sz val="9.5"/>
        <color rgb="FF222222"/>
        <rFont val="Arial"/>
        <family val="2"/>
      </rPr>
      <t>.</t>
    </r>
  </si>
  <si>
    <t>获得*点探索/生存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</si>
  <si>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exploration/survival.</t>
    </r>
  </si>
  <si>
    <t>制造1个探索/生存插件并镶嵌</t>
  </si>
  <si>
    <t>Create and gild an artifact of exploration/survival.</t>
  </si>
  <si>
    <t>研究*个*（随机野生植物）</t>
  </si>
  <si>
    <r>
      <rPr>
        <sz val="9.5"/>
        <color rgb="FF222222"/>
        <rFont val="Arial"/>
        <family val="2"/>
      </rPr>
      <t>Study a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forageable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curiosity</t>
    </r>
    <r>
      <rPr>
        <sz val="9.5"/>
        <color rgb="FF222222"/>
        <rFont val="Arial"/>
        <family val="2"/>
      </rPr>
      <t>.</t>
    </r>
  </si>
  <si>
    <t>抓*个*（随机小动物）</t>
  </si>
  <si>
    <r>
      <rPr>
        <sz val="9.5"/>
        <color rgb="FF222222"/>
        <rFont val="Arial"/>
        <family val="2"/>
      </rPr>
      <t>Catch a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small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animal</t>
    </r>
    <r>
      <rPr>
        <sz val="9.5"/>
        <color rgb="FF222222"/>
        <rFont val="Arial"/>
        <family val="2"/>
      </rPr>
      <t>.</t>
    </r>
  </si>
  <si>
    <r>
      <rPr>
        <sz val="9.5"/>
        <color rgb="FF222222"/>
        <rFont val="Arial"/>
        <family val="2"/>
      </rPr>
      <t>Study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curiosity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(auroch's hair).</t>
    </r>
  </si>
  <si>
    <t>学习野牛毛*次</t>
  </si>
  <si>
    <t>Create an artifact for Charisma, Exploration or Farming.</t>
  </si>
  <si>
    <t>制作魅力/探索/耕作插件并镶嵌</t>
  </si>
  <si>
    <t>Eat spitroasted domestic meat.</t>
  </si>
  <si>
    <t>吃*（随机家畜）烤肉*次</t>
  </si>
  <si>
    <r>
      <rPr>
        <sz val="9.5"/>
        <color rgb="FF222222"/>
        <rFont val="Arial"/>
        <family val="2"/>
      </rPr>
      <t>Gain x point(s) of </t>
    </r>
    <r>
      <rPr>
        <sz val="9.5"/>
        <color theme="1"/>
        <rFont val="Arial"/>
        <family val="2"/>
      </rPr>
      <t>Exploration</t>
    </r>
    <r>
      <rPr>
        <sz val="9.5"/>
        <color rgb="FF222222"/>
        <rFont val="Arial"/>
        <family val="2"/>
      </rPr>
      <t> or </t>
    </r>
    <r>
      <rPr>
        <sz val="9.5"/>
        <color theme="1"/>
        <rFont val="Arial"/>
        <family val="2"/>
      </rPr>
      <t>Farming</t>
    </r>
    <r>
      <rPr>
        <sz val="9.5"/>
        <color rgb="FF222222"/>
        <rFont val="Arial"/>
        <family val="2"/>
      </rPr>
      <t>.</t>
    </r>
  </si>
  <si>
    <t>获得*点探索/耕作</t>
  </si>
  <si>
    <t>Flay a domestic animal.</t>
  </si>
  <si>
    <t>剥*（随机家畜）皮*次</t>
  </si>
  <si>
    <t>Slay a domestic animal.</t>
  </si>
  <si>
    <t>屠宰*（随机家畜）*只</t>
  </si>
  <si>
    <t>Milk a domestic animal.</t>
  </si>
  <si>
    <t>给*（随机家畜）挤奶*次</t>
  </si>
  <si>
    <r>
      <rPr>
        <sz val="9.5"/>
        <color rgb="FF222222"/>
        <rFont val="Arial"/>
        <family val="2"/>
      </rPr>
      <t>Tether domestic animal to a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questgiver</t>
    </r>
    <r>
      <rPr>
        <sz val="9.5"/>
        <color rgb="FF222222"/>
        <rFont val="Arial"/>
        <family val="2"/>
      </rPr>
      <t>. (distant)</t>
    </r>
  </si>
  <si>
    <t>把*（随机家畜）栓到NPC（远方）身上</t>
  </si>
  <si>
    <r>
      <rPr>
        <sz val="9.5"/>
        <color rgb="FF222222"/>
        <rFont val="Arial"/>
        <family val="2"/>
      </rPr>
      <t>Deliver hide of domestic animal to a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questgiver</t>
    </r>
    <r>
      <rPr>
        <sz val="9.5"/>
        <color rgb="FF222222"/>
        <rFont val="Arial"/>
        <family val="2"/>
      </rPr>
      <t>.</t>
    </r>
  </si>
  <si>
    <t>带*（随机家畜皮）给NPC</t>
  </si>
  <si>
    <t>牧民</t>
  </si>
  <si>
    <t>Acquire Slag</t>
  </si>
  <si>
    <t>获得烧红的钢胚*个</t>
  </si>
  <si>
    <t>Acquire Bloom</t>
  </si>
  <si>
    <t>获得炉渣*个</t>
  </si>
  <si>
    <r>
      <rPr>
        <sz val="9.5"/>
        <color rgb="FF222222"/>
        <rFont val="Arial"/>
        <family val="2"/>
      </rPr>
      <t>Mine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ore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times</t>
    </r>
  </si>
  <si>
    <t>挖掘*（矿石）*个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</si>
  <si>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metal craft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 underground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questgiver</t>
    </r>
  </si>
  <si>
    <t>带1块*（随机金属锭）给NPC</t>
  </si>
  <si>
    <r>
      <rPr>
        <sz val="9.5"/>
        <color rgb="FF222222"/>
        <rFont val="Arial"/>
        <family val="2"/>
      </rPr>
      <t>Study metal/stone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craftable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curiosity</t>
    </r>
  </si>
  <si>
    <t>学习*（金属/矿石类学习品）*次</t>
  </si>
  <si>
    <r>
      <rPr>
        <sz val="9.5"/>
        <color rgb="FF222222"/>
        <rFont val="Arial"/>
        <family val="2"/>
      </rPr>
      <t>Craft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times metal items</t>
    </r>
  </si>
  <si>
    <t>制作*个*（金属制品）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</si>
  <si>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smithing/strength</t>
    </r>
  </si>
  <si>
    <t>获得*点锻造/力量</t>
  </si>
  <si>
    <t>铁匠</t>
  </si>
  <si>
    <t>Mine certain amount of stone on certain cave level</t>
  </si>
  <si>
    <t>在*层洞穴挖掘*个*(石头类)</t>
  </si>
  <si>
    <t>Mine certain stone on certain mine level</t>
  </si>
  <si>
    <t>在*层洞穴挖掘*(石头类)</t>
  </si>
  <si>
    <t>Eat spit roasted bat meat</t>
  </si>
  <si>
    <t>吃*个烤蝙蝠肉</t>
  </si>
  <si>
    <t>Eat dried bat wings</t>
  </si>
  <si>
    <t>吃*个晒干的蝙蝠翅膀</t>
  </si>
  <si>
    <t>Defeat slime\bat\boreworm</t>
  </si>
  <si>
    <t>击杀*只*（史莱姆/蝙蝠/洞穴蠕虫）</t>
  </si>
  <si>
    <r>
      <rPr>
        <sz val="9.5"/>
        <color rgb="FF222222"/>
        <rFont val="Arial"/>
        <family val="2"/>
      </rPr>
      <t>Experience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experience event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(bat guano, abyssal chasm, cave organ, "caving in")</t>
    </r>
  </si>
  <si>
    <t>触发1次经验事件（蝙蝠洞, 深渊峡谷, 洞穴入口, 塌方）</t>
  </si>
  <si>
    <r>
      <rPr>
        <sz val="9.5"/>
        <color rgb="FF222222"/>
        <rFont val="Arial"/>
        <family val="2"/>
      </rPr>
      <t>Study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curiosity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x times (mystic and stone related mostly)</t>
    </r>
  </si>
  <si>
    <t>学习*（矿石类/宝石类）*次</t>
  </si>
  <si>
    <t>Plant x Poppycaps/Towercaps/Withercorn</t>
  </si>
  <si>
    <t>种植*个*（罂帽菇/蘑菇树/洞穴玉米）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</si>
  <si>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item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 underground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questgiver</t>
    </r>
  </si>
  <si>
    <t>带*给NPC（地下的）</t>
  </si>
  <si>
    <t>Catch an opium dragon</t>
  </si>
  <si>
    <t>抓住龙*次</t>
  </si>
  <si>
    <t>Get crazy high on hempstuff/pipestuff/opium.</t>
  </si>
  <si>
    <t>抽*（大麻/罂粟/烟草）抽到嗨</t>
  </si>
  <si>
    <t>洞穴居士</t>
  </si>
  <si>
    <t>Study x Curiosities. (a lot of rare and expensive curio)</t>
  </si>
  <si>
    <t>研究*个*（稀有的学习品）</t>
  </si>
  <si>
    <t>Craft x Curiosities.</t>
  </si>
  <si>
    <t>制作*个*(任意学习品)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</si>
  <si>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lore/intelligence.</t>
    </r>
  </si>
  <si>
    <t>获得*点学识/智力</t>
  </si>
  <si>
    <t>Deliver Curiosity to a questgiver.</t>
  </si>
  <si>
    <t>传授某人*（物品）</t>
  </si>
  <si>
    <t>Earn x Experience Points.</t>
  </si>
  <si>
    <t>获得*点经验</t>
  </si>
  <si>
    <t>Earn x Learning Points.</t>
  </si>
  <si>
    <t>获得*点学习点</t>
  </si>
  <si>
    <t>Create an artifact of lore/intelligence.</t>
  </si>
  <si>
    <t>制作学识/智力插件并镶嵌</t>
  </si>
  <si>
    <t>学者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</si>
  <si>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animal part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 giver</t>
    </r>
    <r>
      <rPr>
        <sz val="9.5"/>
        <color rgb="FF222222"/>
        <rFont val="Arial"/>
        <family val="2"/>
      </rPr>
      <t>.</t>
    </r>
  </si>
  <si>
    <t>带*（随机动物器官）给NPC</t>
  </si>
  <si>
    <r>
      <rPr>
        <sz val="9.5"/>
        <color rgb="FF222222"/>
        <rFont val="Arial"/>
        <family val="2"/>
      </rPr>
      <t>Defeat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animal</t>
    </r>
    <r>
      <rPr>
        <sz val="9.5"/>
        <color rgb="FF222222"/>
        <rFont val="Arial"/>
        <family val="2"/>
      </rPr>
      <t>. (most dangerous animals)</t>
    </r>
  </si>
  <si>
    <t>击杀*只*（危险的随机动物）</t>
  </si>
  <si>
    <t>Create and gild an artifact of marksmanship\survival.</t>
  </si>
  <si>
    <t>制作箭术/生存插件并镶嵌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</si>
  <si>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perception\survival.</t>
    </r>
  </si>
  <si>
    <t>获得*点感知/生存</t>
  </si>
  <si>
    <r>
      <rPr>
        <sz val="9.5"/>
        <color rgb="FF222222"/>
        <rFont val="Arial"/>
        <family val="2"/>
      </rPr>
      <t>Study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animal part</t>
    </r>
    <r>
      <rPr>
        <sz val="9.5"/>
        <color rgb="FF222222"/>
        <rFont val="Arial"/>
        <family val="2"/>
      </rPr>
      <t>.</t>
    </r>
  </si>
  <si>
    <t>学习*（随机动物器官）*次</t>
  </si>
  <si>
    <r>
      <rPr>
        <sz val="9.5"/>
        <color rgb="FF222222"/>
        <rFont val="Arial"/>
        <family val="2"/>
      </rPr>
      <t>Flay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animal</t>
    </r>
  </si>
  <si>
    <t>剥*（随机动物）皮*次</t>
  </si>
  <si>
    <r>
      <rPr>
        <sz val="9.5"/>
        <color rgb="FF222222"/>
        <rFont val="Arial"/>
        <family val="2"/>
      </rPr>
      <t>Put an arrow 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animal</t>
    </r>
    <r>
      <rPr>
        <sz val="9.5"/>
        <color rgb="FF222222"/>
        <rFont val="Arial"/>
        <family val="2"/>
      </rPr>
      <t>. (most dangerous animals)</t>
    </r>
  </si>
  <si>
    <t>射*（危险的随机动物）1箭</t>
  </si>
  <si>
    <t>游侠</t>
  </si>
  <si>
    <t>Study a Deep Sea Atavism curiosity.</t>
  </si>
  <si>
    <t>学习*个深海遗骨（Deep Sea Atavism）</t>
  </si>
  <si>
    <t>Study a Fishy Eyeball curiosity.</t>
  </si>
  <si>
    <t>学习*个鱼眼</t>
  </si>
  <si>
    <t>Study a Crab Claw curiosity.</t>
  </si>
  <si>
    <t>学习*个蟹爪</t>
  </si>
  <si>
    <t>Study a Beaver " " curiosity.</t>
  </si>
  <si>
    <t>学习*个海狸牙/尾巴</t>
  </si>
  <si>
    <t>Study a Bark Boat curiosity.</t>
  </si>
  <si>
    <t>学习*个树皮船</t>
  </si>
  <si>
    <t>Pick x River Pearl Mussel.</t>
  </si>
  <si>
    <t>采集*个河蚌</t>
  </si>
  <si>
    <t>Pick x cattail.</t>
  </si>
  <si>
    <t>采集*个香蒲</t>
  </si>
  <si>
    <t>Pick x gray clay.</t>
  </si>
  <si>
    <t>采集*个灰黏土</t>
  </si>
  <si>
    <t>Pick x Green Kelp.</t>
  </si>
  <si>
    <t>采集*个绿藻</t>
  </si>
  <si>
    <t>Make x Clambake.</t>
  </si>
  <si>
    <t>制作*个蚌肉饼（Clambake）</t>
  </si>
  <si>
    <t>Make x Walrus &amp; Carpenter.</t>
  </si>
  <si>
    <t>制作*个海象河蚌肠（ Walrus &amp; Carpenter）</t>
  </si>
  <si>
    <t>Make x Boiled River Pearl Mussel.</t>
  </si>
  <si>
    <t>煮*个河蚌</t>
  </si>
  <si>
    <t>Gain x point(s) of exploration/constitution.</t>
  </si>
  <si>
    <t>获得*点感知/体格</t>
  </si>
  <si>
    <t>Eat a Clambake.</t>
  </si>
  <si>
    <t>吃*个蚌肉饼（Clambake）</t>
  </si>
  <si>
    <t>Eat Crab Roe.</t>
  </si>
  <si>
    <t>吃*个蟹黄</t>
  </si>
  <si>
    <t>Defeat a waterbased animal.</t>
  </si>
  <si>
    <t>击杀*只*（水生随机动物）</t>
  </si>
  <si>
    <t>Create an artifact of exploration/constitution/psyche.</t>
  </si>
  <si>
    <t>制作探索/体格/精神插件并镶嵌</t>
  </si>
  <si>
    <t>Bring x Boiled River Pearl Mussel to quest giver.</t>
  </si>
  <si>
    <t>带煮好的河蚌带给NPC</t>
  </si>
  <si>
    <t>Aquire a Mother of / River - Pearl.</t>
  </si>
  <si>
    <t>采集1个珠母</t>
  </si>
  <si>
    <t>Go see a Jotun Mussel.</t>
  </si>
  <si>
    <t>看巨邦1次</t>
  </si>
  <si>
    <t>采蚌人</t>
  </si>
  <si>
    <t>Study Forest Lizard.</t>
  </si>
  <si>
    <t>学习*个森林蜥蜴</t>
  </si>
  <si>
    <t>Study an animal part.</t>
  </si>
  <si>
    <t>Cook x Food.</t>
  </si>
  <si>
    <t>做*个*（食物类）</t>
  </si>
  <si>
    <t>Make x Sausages.</t>
  </si>
  <si>
    <t>做*根*（香肠类）</t>
  </si>
  <si>
    <t>Gain x point(s) of cooking/constitution.</t>
  </si>
  <si>
    <t>获得*点体格/厨艺</t>
  </si>
  <si>
    <t>Deliver cooked Food to a questgiver.</t>
  </si>
  <si>
    <t>带*（烹饪好的食物）给NPC</t>
  </si>
  <si>
    <t>Eat x Food.</t>
  </si>
  <si>
    <t>吃*个*（任意食物）</t>
  </si>
  <si>
    <t>Create an artifact of constitution/cooking.</t>
  </si>
  <si>
    <t>制作体格/厨艺插件并镶嵌</t>
  </si>
  <si>
    <t>Go see a Salt Basin.</t>
  </si>
  <si>
    <t>看盐池1次</t>
  </si>
  <si>
    <t>厨师</t>
  </si>
  <si>
    <r>
      <rPr>
        <sz val="9.5"/>
        <color rgb="FF222222"/>
        <rFont val="Arial"/>
        <family val="2"/>
      </rPr>
      <t>Gain x points of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ability</t>
    </r>
  </si>
  <si>
    <t>获得*点*（任意能力）</t>
  </si>
  <si>
    <r>
      <rPr>
        <sz val="9.5"/>
        <color rgb="FF222222"/>
        <rFont val="Arial"/>
        <family val="2"/>
      </rPr>
      <t>Put an arrow 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animal</t>
    </r>
  </si>
  <si>
    <t>射*（随机动物）1箭</t>
  </si>
  <si>
    <r>
      <rPr>
        <sz val="9.5"/>
        <color rgb="FF222222"/>
        <rFont val="Arial"/>
        <family val="2"/>
      </rPr>
      <t>Tame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 tameable creature</t>
    </r>
  </si>
  <si>
    <t>驯服*（随机动物）</t>
  </si>
  <si>
    <r>
      <rPr>
        <sz val="9.5"/>
        <color rgb="FF222222"/>
        <rFont val="Arial"/>
        <family val="2"/>
      </rPr>
      <t>Catch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 fish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x times</t>
    </r>
  </si>
  <si>
    <t>钓*条*（普通/稀有鱼）</t>
  </si>
  <si>
    <r>
      <rPr>
        <sz val="9.5"/>
        <color rgb="FF222222"/>
        <rFont val="Arial"/>
        <family val="2"/>
      </rPr>
      <t>Create an artifact for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 certain attribute or skill</t>
    </r>
  </si>
  <si>
    <t>制作*（任意技能）插件并镶嵌</t>
  </si>
  <si>
    <r>
      <rPr>
        <sz val="9.5"/>
        <color rgb="FF222222"/>
        <rFont val="Arial"/>
        <family val="2"/>
      </rPr>
      <t>Defeat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animal</t>
    </r>
  </si>
  <si>
    <t>击杀*只*（随机动物）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</si>
  <si>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item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 questgiver</t>
    </r>
  </si>
  <si>
    <t>带*（游牧民类）给NPC</t>
  </si>
  <si>
    <r>
      <rPr>
        <sz val="9.5"/>
        <color rgb="FF222222"/>
        <rFont val="Arial"/>
        <family val="2"/>
      </rPr>
      <t>Visit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 questgiver</t>
    </r>
  </si>
  <si>
    <t>拜访*（NPC）</t>
  </si>
  <si>
    <r>
      <rPr>
        <sz val="9.5"/>
        <color rgb="FF222222"/>
        <rFont val="Arial"/>
        <family val="2"/>
      </rPr>
      <t>Study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 curiosity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x times</t>
    </r>
  </si>
  <si>
    <t>学习*（游牧民类）*次</t>
  </si>
  <si>
    <r>
      <rPr>
        <sz val="9.5"/>
        <color rgb="FF222222"/>
        <rFont val="Arial"/>
        <family val="2"/>
      </rPr>
      <t>Go see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 localized resource</t>
    </r>
  </si>
  <si>
    <t>看*（本地资源）1次</t>
  </si>
  <si>
    <t>游牧民</t>
  </si>
  <si>
    <r>
      <rPr>
        <sz val="9.5"/>
        <color rgb="FF222222"/>
        <rFont val="Arial"/>
        <family val="2"/>
      </rPr>
      <t>Acquire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feldspar</t>
    </r>
  </si>
  <si>
    <t>凿长石*个</t>
  </si>
  <si>
    <t>Make x Bone Ash</t>
  </si>
  <si>
    <t>获得*个骨灰</t>
  </si>
  <si>
    <t>Pick x different Clay</t>
  </si>
  <si>
    <t>采集*个*（黏土类）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</si>
  <si>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clay/glass craft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questgiver</t>
    </r>
  </si>
  <si>
    <t>带*（黏土/玻璃制品）给NPC</t>
  </si>
  <si>
    <r>
      <rPr>
        <sz val="9.5"/>
        <color rgb="FF222222"/>
        <rFont val="Arial"/>
        <family val="2"/>
      </rPr>
      <t>Study clay/glass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craftable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curiosity</t>
    </r>
  </si>
  <si>
    <t>学习*个*（黏土/玻璃制品）</t>
  </si>
  <si>
    <r>
      <rPr>
        <sz val="9.5"/>
        <color rgb="FF222222"/>
        <rFont val="Arial"/>
        <family val="2"/>
      </rPr>
      <t>Craft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times clay/glass items</t>
    </r>
  </si>
  <si>
    <t>制作*个*（黏土/玻璃制品）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</si>
  <si>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dexterity/masonry</t>
    </r>
  </si>
  <si>
    <t>获得*点灵巧/石工</t>
  </si>
  <si>
    <t>陶工</t>
  </si>
  <si>
    <t>Create and gild an artifact of dexterity/lore/farming</t>
  </si>
  <si>
    <t>制作灵巧/学识/耕作插件并镶嵌</t>
  </si>
  <si>
    <t>Plant garden grown plant</t>
  </si>
  <si>
    <t>种植*个*（花盆作物）</t>
  </si>
  <si>
    <t>Harvest garden grown plant</t>
  </si>
  <si>
    <t>收获*个*（花盆作物）</t>
  </si>
  <si>
    <t>Pick tree or bush seed</t>
  </si>
  <si>
    <t>采集*个*（灌木/树种子）</t>
  </si>
  <si>
    <r>
      <rPr>
        <sz val="9.5"/>
        <color rgb="FF222222"/>
        <rFont val="Arial"/>
        <family val="2"/>
      </rPr>
      <t>Pick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forageable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item</t>
    </r>
  </si>
  <si>
    <r>
      <rPr>
        <sz val="9.5"/>
        <color rgb="FF222222"/>
        <rFont val="Arial"/>
        <family val="2"/>
      </rPr>
      <t>Eat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forageable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item</t>
    </r>
  </si>
  <si>
    <t>吃*（花匠类食物）*次</t>
  </si>
  <si>
    <r>
      <rPr>
        <sz val="9.5"/>
        <color rgb="FF222222"/>
        <rFont val="Arial"/>
        <family val="2"/>
      </rPr>
      <t>Study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forageable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curiosity</t>
    </r>
  </si>
  <si>
    <t>学习*（花匠类）*次</t>
  </si>
  <si>
    <t>带*（花匠类）给NPC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</si>
  <si>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point of dexterity/lore/farming</t>
    </r>
  </si>
  <si>
    <t>获得*点灵巧/学识/耕作</t>
  </si>
  <si>
    <t>花匠</t>
  </si>
  <si>
    <t>Experience "Pricked by the Spindle"</t>
  </si>
  <si>
    <t>触发纺织机经验事件*次</t>
  </si>
  <si>
    <t>Gain x points of dexterity/charisma</t>
  </si>
  <si>
    <t>获得*点缝纫/灵巧</t>
  </si>
  <si>
    <r>
      <rPr>
        <sz val="9.5"/>
        <color rgb="FF222222"/>
        <rFont val="Arial"/>
        <family val="2"/>
      </rPr>
      <t>Study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curiosity</t>
    </r>
  </si>
  <si>
    <t>学习*（裁缝类）*次</t>
  </si>
  <si>
    <t>Gain x points of sewing</t>
  </si>
  <si>
    <t>获得*点缝纫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</si>
  <si>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gild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questgiver</t>
    </r>
  </si>
  <si>
    <t>带*（装备类）给NPC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</si>
  <si>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artifact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x lvl 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questgiver</t>
    </r>
  </si>
  <si>
    <t>带*（大于任务数值的已镶嵌的装备）给NPC</t>
  </si>
  <si>
    <r>
      <rPr>
        <sz val="9.5"/>
        <color rgb="FF222222"/>
        <rFont val="Arial"/>
        <family val="2"/>
      </rPr>
      <t>Craft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gild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x times</t>
    </r>
  </si>
  <si>
    <t>镶嵌*（任意属性）到*孔</t>
  </si>
  <si>
    <r>
      <rPr>
        <sz val="9.5"/>
        <color rgb="FF222222"/>
        <rFont val="Arial"/>
        <family val="2"/>
      </rPr>
      <t>Craft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artifact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x lvl</t>
    </r>
  </si>
  <si>
    <t>制作*（大于任务数值的镶嵌品并镶嵌）</t>
  </si>
  <si>
    <r>
      <rPr>
        <sz val="9.5"/>
        <color rgb="FF222222"/>
        <rFont val="Arial"/>
        <family val="2"/>
      </rPr>
      <t>Craft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item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x times</t>
    </r>
  </si>
  <si>
    <t>制作*（装备类）*个</t>
  </si>
  <si>
    <t>裁缝</t>
  </si>
  <si>
    <t>Eat fruit/nut.</t>
  </si>
  <si>
    <t>吃*（水果/坚果）*个</t>
  </si>
  <si>
    <t>Eat roasted beaver/bear meat.</t>
  </si>
  <si>
    <t>吃*（烤海狸/熊肉）*块</t>
  </si>
  <si>
    <r>
      <rPr>
        <sz val="9.5"/>
        <color rgb="FF222222"/>
        <rFont val="Arial"/>
        <family val="2"/>
      </rPr>
      <t>Craft an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artifact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of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Strength</t>
    </r>
    <r>
      <rPr>
        <sz val="9.5"/>
        <color rgb="FF222222"/>
        <rFont val="Arial"/>
        <family val="2"/>
      </rPr>
      <t>,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Lore</t>
    </r>
    <r>
      <rPr>
        <sz val="9.5"/>
        <color rgb="FF222222"/>
        <rFont val="Arial"/>
        <family val="2"/>
      </rPr>
      <t>, or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Carpentry</t>
    </r>
    <r>
      <rPr>
        <sz val="9.5"/>
        <color rgb="FF222222"/>
        <rFont val="Arial"/>
        <family val="2"/>
      </rPr>
      <t>.</t>
    </r>
  </si>
  <si>
    <t>制作力量/学识/木工插件并镶嵌</t>
  </si>
  <si>
    <r>
      <rPr>
        <sz val="9.5"/>
        <color rgb="FF222222"/>
        <rFont val="Arial"/>
        <family val="2"/>
      </rPr>
      <t>Gain a point 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Strength</t>
    </r>
    <r>
      <rPr>
        <sz val="9.5"/>
        <color rgb="FF222222"/>
        <rFont val="Arial"/>
        <family val="2"/>
      </rPr>
      <t>,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Lore</t>
    </r>
    <r>
      <rPr>
        <sz val="9.5"/>
        <color rgb="FF222222"/>
        <rFont val="Arial"/>
        <family val="2"/>
      </rPr>
      <t>, or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Carpentry</t>
    </r>
    <r>
      <rPr>
        <sz val="9.5"/>
        <color rgb="FF222222"/>
        <rFont val="Arial"/>
        <family val="2"/>
      </rPr>
      <t>.</t>
    </r>
  </si>
  <si>
    <t>获得*点力量/学识/木工</t>
  </si>
  <si>
    <r>
      <rPr>
        <sz val="9.5"/>
        <color rgb="FF222222"/>
        <rFont val="Arial"/>
        <family val="2"/>
      </rPr>
      <t>Fell x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tree</t>
    </r>
  </si>
  <si>
    <t>砍倒*（任意树）</t>
  </si>
  <si>
    <r>
      <rPr>
        <sz val="9.5"/>
        <color rgb="FF222222"/>
        <rFont val="Arial"/>
        <family val="2"/>
      </rPr>
      <t>Study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curiosity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(oak spire, beaver teeth, barkboat)</t>
    </r>
  </si>
  <si>
    <t>学习*（橡树尖顶/海狸牙/树皮船）*次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</si>
  <si>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tree product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 giver</t>
    </r>
  </si>
  <si>
    <t>带*（树上的东西）给NPC</t>
  </si>
  <si>
    <r>
      <rPr>
        <sz val="9.5"/>
        <color rgb="FF222222"/>
        <rFont val="Arial"/>
        <family val="2"/>
      </rPr>
      <t>Gain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points in Will, Lore, Charisma.</t>
    </r>
  </si>
  <si>
    <t>获得*点意志/学识/魅力</t>
  </si>
  <si>
    <r>
      <rPr>
        <sz val="9.5"/>
        <color rgb="FF222222"/>
        <rFont val="Arial"/>
        <family val="2"/>
      </rPr>
      <t>Experience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experience event</t>
    </r>
    <r>
      <rPr>
        <sz val="9.5"/>
        <color rgb="FF222222"/>
        <rFont val="Arial"/>
        <family val="2"/>
      </rPr>
      <t>.</t>
    </r>
  </si>
  <si>
    <t>触发*（经验事件）*次</t>
  </si>
  <si>
    <t>学习*（学习品）*次</t>
  </si>
  <si>
    <r>
      <rPr>
        <i/>
        <sz val="9.5"/>
        <color rgb="FF222222"/>
        <rFont val="Arial"/>
        <family val="2"/>
      </rPr>
      <t>Consult/Commune/Chat/Discuss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with a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questgiver</t>
    </r>
    <r>
      <rPr>
        <sz val="9.5"/>
        <color rgb="FF222222"/>
        <rFont val="Arial"/>
        <family val="2"/>
      </rPr>
      <t>. (Right-click on questgiver - use an option)</t>
    </r>
  </si>
  <si>
    <t>和NPC交流</t>
  </si>
  <si>
    <t>法师</t>
  </si>
  <si>
    <t>Make a pickaxe / Miner's Helm</t>
  </si>
  <si>
    <t>制作*个镐子/矿工帽</t>
  </si>
  <si>
    <t>Plant a Towercap</t>
  </si>
  <si>
    <t>种植*棵蘑菇树</t>
  </si>
  <si>
    <t>Eat spitroasted bat meat</t>
  </si>
  <si>
    <t>吃*个*（叉烧蝙蝠肉）</t>
  </si>
  <si>
    <t>Kill x Green Ooze</t>
  </si>
  <si>
    <t>击杀*只史莱姆</t>
  </si>
  <si>
    <t>Kill x Bat</t>
  </si>
  <si>
    <t>击杀*只蝙蝠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</si>
  <si>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item to underground questgiver</t>
    </r>
  </si>
  <si>
    <t>带*（矿石类）给NPC（地下的）</t>
  </si>
  <si>
    <t>Study a Curiosity</t>
  </si>
  <si>
    <t>学习*（矿石类学习品）*次</t>
  </si>
  <si>
    <t>Chip x Stone</t>
  </si>
  <si>
    <t>凿*（整块岩石）*个</t>
  </si>
  <si>
    <t>Mine x Stone</t>
  </si>
  <si>
    <t>挖掘*（地下岩石/矿石）*个</t>
  </si>
  <si>
    <t>矿工</t>
  </si>
  <si>
    <r>
      <rPr>
        <sz val="9.5"/>
        <color rgb="FF222222"/>
        <rFont val="Arial"/>
        <family val="2"/>
      </rPr>
      <t>Mine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Stone</t>
    </r>
  </si>
  <si>
    <t>Mine x different Gem</t>
  </si>
  <si>
    <t>挖掘*（宝石）*个</t>
  </si>
  <si>
    <t>Eat Roast Bat</t>
  </si>
  <si>
    <t>Eat Withercorn</t>
  </si>
  <si>
    <t>吃*个洞穴玉米</t>
  </si>
  <si>
    <t>Bring Poppycaps to questgiver</t>
  </si>
  <si>
    <t>带罂帽菇给NPC</t>
  </si>
  <si>
    <t>Bring Gemstone to surface questgiver</t>
  </si>
  <si>
    <t>带*（未加工的宝石）给NPC（地面的）</t>
  </si>
  <si>
    <t>Bring Gemstone to underground questgiver</t>
  </si>
  <si>
    <t>带*（未加工的宝石）给NPC（地下的）</t>
  </si>
  <si>
    <t>Study Lucky Rabbit's Foot</t>
  </si>
  <si>
    <t>学习幸运的兔脚*次</t>
  </si>
  <si>
    <t>Study Gemstone (specific gem/cut/size)</t>
  </si>
  <si>
    <t>学习*（切割过的宝石）*次</t>
  </si>
  <si>
    <t>Cut x Gemstone</t>
  </si>
  <si>
    <t>切割*（未加工宝石）*次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</si>
  <si>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Perception</t>
    </r>
  </si>
  <si>
    <t>获得*点感知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</si>
  <si>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masonry</t>
    </r>
  </si>
  <si>
    <t>获得*点石工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</si>
  <si>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Strength</t>
    </r>
  </si>
  <si>
    <t>获得*点力量</t>
  </si>
  <si>
    <t>珠宝匠</t>
  </si>
  <si>
    <t>Create and gild an artifact of farming/perception/lore.</t>
  </si>
  <si>
    <t>制造*个耕作/感知/学识插件并镶嵌</t>
  </si>
  <si>
    <r>
      <rPr>
        <sz val="9.5"/>
        <color rgb="FF222222"/>
        <rFont val="Arial"/>
        <family val="2"/>
      </rPr>
      <t>Eat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baked good</t>
    </r>
  </si>
  <si>
    <t>吃*（随机动物）叉烧*次</t>
  </si>
  <si>
    <r>
      <rPr>
        <sz val="9.5"/>
        <color rgb="FF222222"/>
        <rFont val="Arial"/>
        <family val="2"/>
      </rPr>
      <t>Study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</t>
    </r>
    <r>
      <rPr>
        <sz val="9.5"/>
        <color rgb="FF222222"/>
        <rFont val="Arial"/>
        <family val="2"/>
      </rPr>
      <t>.</t>
    </r>
  </si>
  <si>
    <r>
      <rPr>
        <sz val="9.5"/>
        <color rgb="FF222222"/>
        <rFont val="Arial"/>
        <family val="2"/>
      </rPr>
      <t>Slaughter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animal</t>
    </r>
    <r>
      <rPr>
        <sz val="9.5"/>
        <color rgb="FF222222"/>
        <rFont val="Arial"/>
        <family val="2"/>
      </rPr>
      <t>.</t>
    </r>
  </si>
  <si>
    <t>Milk a cow/sheep.</t>
  </si>
  <si>
    <t>挤*（随机家畜）*次奶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</si>
  <si>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farming product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 giver</t>
    </r>
    <r>
      <rPr>
        <sz val="9.5"/>
        <color rgb="FF222222"/>
        <rFont val="Arial"/>
        <family val="2"/>
      </rPr>
      <t>.</t>
    </r>
  </si>
  <si>
    <t>带*个*（农作物）给NPC</t>
  </si>
  <si>
    <t>Harvest x crops.</t>
  </si>
  <si>
    <t>收获*个*（农作物）</t>
  </si>
  <si>
    <t>Plant x crops.</t>
  </si>
  <si>
    <t>种植*个*（农作物）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</si>
  <si>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lore/farming/perception.</t>
    </r>
  </si>
  <si>
    <t>获得*点耕作/感知</t>
  </si>
  <si>
    <t>农夫</t>
  </si>
  <si>
    <t>Create an artifact for masonry</t>
  </si>
  <si>
    <t>制造*个石工插件并镶嵌</t>
  </si>
  <si>
    <t>Eat withercorn/cavebulb/dried batwing/spitroasted bat meat</t>
  </si>
  <si>
    <t>吃*（洞穴玉米/晒干的蝙蝠翅膀/洞穴荧光果/叉烧蝙蝠肉）</t>
  </si>
  <si>
    <r>
      <rPr>
        <sz val="9.5"/>
        <color rgb="FF222222"/>
        <rFont val="Arial"/>
        <family val="2"/>
      </rPr>
      <t>Kill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bats</t>
    </r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</si>
  <si>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ore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questgiver</t>
    </r>
  </si>
  <si>
    <t>带*个*（矿石）给NPC</t>
  </si>
  <si>
    <r>
      <rPr>
        <sz val="9.5"/>
        <color rgb="FF222222"/>
        <rFont val="Arial"/>
        <family val="2"/>
      </rPr>
      <t>Visit a cave level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</si>
  <si>
    <t>参观*（洞穴层数）1次</t>
  </si>
  <si>
    <r>
      <rPr>
        <sz val="9.5"/>
        <color rgb="FF222222"/>
        <rFont val="Arial"/>
        <family val="2"/>
      </rPr>
      <t>Chip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Stone</t>
    </r>
  </si>
  <si>
    <r>
      <rPr>
        <sz val="9.5"/>
        <color rgb="FF222222"/>
        <rFont val="Arial"/>
        <family val="2"/>
      </rPr>
      <t>Mine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Stone</t>
    </r>
  </si>
  <si>
    <t>石匠</t>
  </si>
  <si>
    <r>
      <rPr>
        <sz val="9.5"/>
        <color rgb="FF222222"/>
        <rFont val="Arial"/>
        <family val="2"/>
      </rPr>
      <t>Defeat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 animal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(mostly weak animals)</t>
    </r>
  </si>
  <si>
    <t>Score a bull's eye on an archery target</t>
  </si>
  <si>
    <t>正中1次靶心</t>
  </si>
  <si>
    <t>Eat an ant</t>
  </si>
  <si>
    <t>吃*只蚂蚁</t>
  </si>
  <si>
    <r>
      <rPr>
        <sz val="9.5"/>
        <color rgb="FF222222"/>
        <rFont val="Arial"/>
        <family val="2"/>
      </rPr>
      <t>Catch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critter</t>
    </r>
    <r>
      <rPr>
        <sz val="9.5"/>
        <color rgb="FF222222"/>
        <rFont val="Arial"/>
        <family val="2"/>
      </rPr>
      <t>.</t>
    </r>
  </si>
  <si>
    <t>抓*个*（随机动物）</t>
  </si>
  <si>
    <t>Create and gild an artifact for marksmanship/agility.</t>
  </si>
  <si>
    <t>制造*个箭术/敏捷插件并镶嵌</t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</si>
  <si>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perception/agility.</t>
    </r>
  </si>
  <si>
    <t>获得*点感知/敏捷</t>
  </si>
  <si>
    <r>
      <rPr>
        <sz val="9.5"/>
        <color rgb="FF222222"/>
        <rFont val="Arial"/>
        <family val="2"/>
      </rPr>
      <t>Put an arrow 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animal</t>
    </r>
    <r>
      <rPr>
        <sz val="9.5"/>
        <color rgb="FF222222"/>
        <rFont val="Arial"/>
        <family val="2"/>
      </rPr>
      <t>.</t>
    </r>
  </si>
  <si>
    <t>猎人</t>
  </si>
  <si>
    <r>
      <rPr>
        <sz val="9.5"/>
        <color rgb="FF222222"/>
        <rFont val="Arial"/>
        <family val="2"/>
      </rPr>
      <t>Catch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crabs</t>
    </r>
  </si>
  <si>
    <t>抓*个螃蟹</t>
  </si>
  <si>
    <r>
      <rPr>
        <sz val="9.5"/>
        <color rgb="FF222222"/>
        <rFont val="Arial"/>
        <family val="2"/>
      </rPr>
      <t>Study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curio</t>
    </r>
  </si>
  <si>
    <t>学习*个*</t>
  </si>
  <si>
    <r>
      <rPr>
        <sz val="9.5"/>
        <color rgb="FF222222"/>
        <rFont val="Arial"/>
        <family val="2"/>
      </rPr>
      <t>Eat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fish</t>
    </r>
  </si>
  <si>
    <t>吃*个*（烤鱼肉）</t>
  </si>
  <si>
    <t>Defeat a swan.</t>
  </si>
  <si>
    <t>击杀*只天鹅</t>
  </si>
  <si>
    <t>Create and gild an artifact of will/intelligence/survival.</t>
  </si>
  <si>
    <t>制造*个意志/智力插件并镶嵌</t>
  </si>
  <si>
    <r>
      <rPr>
        <sz val="9.5"/>
        <color rgb="FF222222"/>
        <rFont val="Arial"/>
        <family val="2"/>
      </rPr>
      <t>Roast fillet of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fish</t>
    </r>
    <r>
      <rPr>
        <sz val="9.5"/>
        <color rgb="FF222222"/>
        <rFont val="Arial"/>
        <family val="2"/>
      </rPr>
      <t>.</t>
    </r>
  </si>
  <si>
    <t>制造*个*（烤鱼肉）</t>
  </si>
  <si>
    <r>
      <rPr>
        <sz val="9.5"/>
        <color rgb="FF222222"/>
        <rFont val="Arial"/>
        <family val="2"/>
      </rPr>
      <t>Craft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lure</t>
    </r>
    <r>
      <rPr>
        <sz val="9.5"/>
        <color rgb="FF222222"/>
        <rFont val="Arial"/>
        <family val="2"/>
      </rPr>
      <t>.</t>
    </r>
  </si>
  <si>
    <t>制造*个*（鱼饵）</t>
  </si>
  <si>
    <r>
      <rPr>
        <sz val="9.5"/>
        <color rgb="FF222222"/>
        <rFont val="Arial"/>
        <family val="2"/>
      </rPr>
      <t>Eat crab roe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times.</t>
    </r>
  </si>
  <si>
    <r>
      <rPr>
        <sz val="9.5"/>
        <color rgb="FF222222"/>
        <rFont val="Arial"/>
        <family val="2"/>
      </rPr>
      <t>Gain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x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point(s) of will/intelligence.</t>
    </r>
  </si>
  <si>
    <t>获得*点意志/智力</t>
  </si>
  <si>
    <r>
      <rPr>
        <sz val="9.5"/>
        <color rgb="FF222222"/>
        <rFont val="Arial"/>
        <family val="2"/>
      </rPr>
      <t>Bring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fish</t>
    </r>
    <r>
      <rPr>
        <sz val="9.5"/>
        <color rgb="FF222222"/>
        <rFont val="Arial"/>
        <family val="2"/>
      </rPr>
      <t> </t>
    </r>
    <r>
      <rPr>
        <sz val="9.5"/>
        <color rgb="FF222222"/>
        <rFont val="Arial"/>
        <family val="2"/>
      </rPr>
      <t>to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quest giver</t>
    </r>
    <r>
      <rPr>
        <sz val="9.5"/>
        <color rgb="FF222222"/>
        <rFont val="Arial"/>
        <family val="2"/>
      </rPr>
      <t>.</t>
    </r>
  </si>
  <si>
    <t>带*条*（普通/稀有鱼）给NPC</t>
  </si>
  <si>
    <r>
      <rPr>
        <sz val="9.5"/>
        <color rgb="FF222222"/>
        <rFont val="Arial"/>
        <family val="2"/>
      </rPr>
      <t>Catch</t>
    </r>
    <r>
      <rPr>
        <sz val="9.5"/>
        <color rgb="FF222222"/>
        <rFont val="Arial"/>
        <family val="2"/>
      </rPr>
      <t> </t>
    </r>
    <r>
      <rPr>
        <i/>
        <sz val="9.5"/>
        <color rgb="FF222222"/>
        <rFont val="Arial"/>
        <family val="2"/>
      </rPr>
      <t>fish</t>
    </r>
    <r>
      <rPr>
        <sz val="9.5"/>
        <color rgb="FF222222"/>
        <rFont val="Arial"/>
        <family val="2"/>
      </rPr>
      <t>.</t>
    </r>
  </si>
  <si>
    <t>渔夫</t>
  </si>
  <si>
    <t>钓*条*（普通/稀有鱼）</t>
    <phoneticPr fontId="5" type="noConversion"/>
  </si>
  <si>
    <t>觅食者</t>
    <phoneticPr fontId="5" type="noConversion"/>
  </si>
  <si>
    <t>点击+号展开      数据来源：华纳海姆商人</t>
    <phoneticPr fontId="5" type="noConversion"/>
  </si>
  <si>
    <t>木板</t>
    <phoneticPr fontId="100" type="noConversion"/>
  </si>
  <si>
    <t>煤炭</t>
    <phoneticPr fontId="100" type="noConversion"/>
  </si>
  <si>
    <t>骨灰</t>
    <phoneticPr fontId="100" type="noConversion"/>
  </si>
  <si>
    <t>骨泥</t>
    <phoneticPr fontId="100" type="noConversion"/>
  </si>
  <si>
    <t>陶工台</t>
    <phoneticPr fontId="100" type="noConversion"/>
  </si>
  <si>
    <t>轮数</t>
    <phoneticPr fontId="100" type="noConversion"/>
  </si>
  <si>
    <t>灰</t>
    <phoneticPr fontId="100" type="noConversion"/>
  </si>
  <si>
    <t>红</t>
    <phoneticPr fontId="100" type="noConversion"/>
  </si>
  <si>
    <t>骨</t>
    <phoneticPr fontId="100" type="noConversion"/>
  </si>
  <si>
    <t>砖</t>
    <phoneticPr fontId="100" type="noConversion"/>
  </si>
  <si>
    <t>紫</t>
    <phoneticPr fontId="100" type="noConversion"/>
  </si>
  <si>
    <t>原木</t>
    <phoneticPr fontId="100" type="noConversion"/>
  </si>
  <si>
    <t>木料</t>
    <phoneticPr fontId="100" type="noConversion"/>
  </si>
  <si>
    <t>骨头</t>
    <phoneticPr fontId="100" type="noConversion"/>
  </si>
  <si>
    <t>木块</t>
    <phoneticPr fontId="100" type="noConversion"/>
  </si>
  <si>
    <t>锯子</t>
    <phoneticPr fontId="100" type="noConversion"/>
  </si>
  <si>
    <t>煤窑</t>
    <phoneticPr fontId="100" type="noConversion"/>
  </si>
  <si>
    <t>窑</t>
    <phoneticPr fontId="100" type="noConversion"/>
  </si>
  <si>
    <t>黏土</t>
    <phoneticPr fontId="100" type="noConversion"/>
  </si>
  <si>
    <t>木匠</t>
    <phoneticPr fontId="100" type="noConversion"/>
  </si>
  <si>
    <t>柴</t>
    <phoneticPr fontId="100" type="noConversion"/>
  </si>
  <si>
    <t>长石</t>
    <phoneticPr fontId="100" type="noConversion"/>
  </si>
  <si>
    <t>石头</t>
    <phoneticPr fontId="100" type="noConversion"/>
  </si>
  <si>
    <t>碳</t>
    <phoneticPr fontId="100" type="noConversion"/>
  </si>
  <si>
    <t>绳子</t>
    <phoneticPr fontId="100" type="noConversion"/>
  </si>
  <si>
    <t>燃料</t>
    <phoneticPr fontId="100" type="noConversion"/>
  </si>
  <si>
    <t>炉</t>
    <phoneticPr fontId="100" type="noConversion"/>
  </si>
  <si>
    <t>纺线</t>
    <phoneticPr fontId="100" type="noConversion"/>
  </si>
  <si>
    <t>织布</t>
    <phoneticPr fontId="100" type="noConversion"/>
  </si>
  <si>
    <t>植树</t>
    <phoneticPr fontId="100" type="noConversion"/>
  </si>
  <si>
    <t>树盆</t>
    <phoneticPr fontId="100" type="noConversion"/>
  </si>
  <si>
    <t>晒台</t>
    <phoneticPr fontId="100" type="noConversion"/>
  </si>
  <si>
    <t>线材</t>
    <phoneticPr fontId="100" type="noConversion"/>
  </si>
  <si>
    <t>树种</t>
    <phoneticPr fontId="100" type="noConversion"/>
  </si>
  <si>
    <t>泥</t>
    <phoneticPr fontId="100" type="noConversion"/>
  </si>
  <si>
    <t>木头</t>
    <phoneticPr fontId="100" type="noConversion"/>
  </si>
  <si>
    <t>木棍(丝)</t>
    <phoneticPr fontId="100" type="noConversion"/>
  </si>
  <si>
    <t>纺车</t>
    <phoneticPr fontId="100" type="noConversion"/>
  </si>
  <si>
    <t>纺线机</t>
    <phoneticPr fontId="100" type="noConversion"/>
  </si>
  <si>
    <t>软限</t>
    <phoneticPr fontId="100" type="noConversion"/>
  </si>
  <si>
    <t>纤维</t>
    <phoneticPr fontId="100" type="noConversion"/>
  </si>
  <si>
    <t>盆</t>
    <phoneticPr fontId="100" type="noConversion"/>
  </si>
  <si>
    <t>线</t>
    <phoneticPr fontId="100" type="noConversion"/>
  </si>
  <si>
    <t>布料</t>
    <phoneticPr fontId="100" type="noConversion"/>
  </si>
  <si>
    <t>水</t>
    <phoneticPr fontId="100" type="noConversion"/>
  </si>
  <si>
    <t>土</t>
    <phoneticPr fontId="100" type="noConversion"/>
  </si>
  <si>
    <t>粪筐</t>
    <phoneticPr fontId="100" type="noConversion"/>
  </si>
  <si>
    <t>地膜</t>
    <phoneticPr fontId="100" type="noConversion"/>
  </si>
  <si>
    <t xml:space="preserve"> 锻造</t>
    <phoneticPr fontId="100" type="noConversion"/>
  </si>
  <si>
    <t>树</t>
    <phoneticPr fontId="100" type="noConversion"/>
  </si>
  <si>
    <t>饲料</t>
    <phoneticPr fontId="100" type="noConversion"/>
  </si>
  <si>
    <t>金属1</t>
    <phoneticPr fontId="100" type="noConversion"/>
  </si>
  <si>
    <t>辅材1</t>
    <phoneticPr fontId="100" type="noConversion"/>
  </si>
  <si>
    <t>复种1</t>
    <phoneticPr fontId="100" type="noConversion"/>
  </si>
  <si>
    <t>金属2</t>
    <phoneticPr fontId="100" type="noConversion"/>
  </si>
  <si>
    <t>辅材2</t>
    <phoneticPr fontId="100" type="noConversion"/>
  </si>
  <si>
    <t>复种2</t>
    <phoneticPr fontId="100" type="noConversion"/>
  </si>
  <si>
    <t>骨胶</t>
    <phoneticPr fontId="100" type="noConversion"/>
  </si>
  <si>
    <t>铁匠锤</t>
    <phoneticPr fontId="100" type="noConversion"/>
  </si>
  <si>
    <t>辅材3</t>
    <phoneticPr fontId="100" type="noConversion"/>
  </si>
  <si>
    <t>复种3</t>
    <phoneticPr fontId="100" type="noConversion"/>
  </si>
  <si>
    <t>铁匠台</t>
    <phoneticPr fontId="100" type="noConversion"/>
  </si>
  <si>
    <t>信条</t>
    <phoneticPr fontId="100" type="noConversion"/>
  </si>
  <si>
    <t>成品</t>
    <phoneticPr fontId="100" type="noConversion"/>
  </si>
  <si>
    <t>复种4</t>
    <phoneticPr fontId="100" type="noConversion"/>
  </si>
  <si>
    <t>技能</t>
    <phoneticPr fontId="100" type="noConversion"/>
  </si>
  <si>
    <t>有</t>
    <phoneticPr fontId="100" type="noConversion"/>
  </si>
  <si>
    <t>复种5</t>
    <phoneticPr fontId="100" type="noConversion"/>
  </si>
  <si>
    <t>紫黏土</t>
    <phoneticPr fontId="10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</si>
</sst>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44" formatCode="_ &quot;¥&quot;* #,##0.00_ ;_ &quot;¥&quot;* \-#,##0.00_ ;_ &quot;¥&quot;* &quot;-&quot;??_ ;_ @_ "/>
    <numFmt numFmtId="176" formatCode="0.0%"/>
    <numFmt numFmtId="177" formatCode="0_ "/>
  </numFmts>
  <fonts count="109">
    <font>
      <sz val="8"/>
      <color theme="0"/>
      <name val="微软雅黑"/>
      <family val="2"/>
      <charset val="134"/>
    </font>
    <font>
      <sz val="10"/>
      <color theme="1"/>
      <name val="等线 Light"/>
      <family val="2"/>
      <charset val="134"/>
    </font>
    <font>
      <sz val="9"/>
      <name val="等线"/>
      <family val="3"/>
      <charset val="134"/>
      <scheme val="minor"/>
    </font>
    <font>
      <sz val="8"/>
      <color theme="0"/>
      <name val="微软雅黑"/>
      <family val="2"/>
      <charset val="134"/>
    </font>
    <font>
      <b/>
      <sz val="9"/>
      <color theme="0"/>
      <name val="微软雅黑"/>
      <family val="2"/>
      <charset val="134"/>
    </font>
    <font>
      <sz val="9"/>
      <name val="微软雅黑"/>
      <family val="2"/>
      <charset val="134"/>
    </font>
    <font>
      <b/>
      <sz val="10"/>
      <color theme="1"/>
      <name val="Arial"/>
      <family val="2"/>
    </font>
    <font>
      <b/>
      <sz val="10"/>
      <color rgb="FF3A3A3A"/>
      <name val="Arial"/>
      <family val="2"/>
    </font>
    <font>
      <sz val="8"/>
      <name val="微软雅黑"/>
      <family val="2"/>
      <charset val="134"/>
    </font>
    <font>
      <b/>
      <sz val="11"/>
      <color rgb="FF3A3A3A"/>
      <name val="Arial"/>
      <family val="2"/>
    </font>
    <font>
      <b/>
      <sz val="11"/>
      <name val="Arial"/>
      <family val="2"/>
    </font>
    <font>
      <sz val="18"/>
      <color theme="3"/>
      <name val="等线 Light"/>
      <family val="2"/>
      <charset val="134"/>
      <scheme val="major"/>
    </font>
    <font>
      <b/>
      <sz val="15"/>
      <color theme="3"/>
      <name val="等线 Light"/>
      <family val="2"/>
      <charset val="134"/>
    </font>
    <font>
      <b/>
      <sz val="13"/>
      <color theme="3"/>
      <name val="等线 Light"/>
      <family val="2"/>
      <charset val="134"/>
    </font>
    <font>
      <b/>
      <sz val="11"/>
      <color theme="3"/>
      <name val="等线 Light"/>
      <family val="2"/>
      <charset val="134"/>
    </font>
    <font>
      <sz val="10"/>
      <color rgb="FF006100"/>
      <name val="等线 Light"/>
      <family val="2"/>
      <charset val="134"/>
    </font>
    <font>
      <sz val="10"/>
      <color rgb="FF9C0006"/>
      <name val="等线 Light"/>
      <family val="2"/>
      <charset val="134"/>
    </font>
    <font>
      <sz val="10"/>
      <color rgb="FF9C5700"/>
      <name val="等线 Light"/>
      <family val="2"/>
      <charset val="134"/>
    </font>
    <font>
      <sz val="10"/>
      <color rgb="FF3F3F76"/>
      <name val="等线 Light"/>
      <family val="2"/>
      <charset val="134"/>
    </font>
    <font>
      <b/>
      <sz val="10"/>
      <color rgb="FF3F3F3F"/>
      <name val="等线 Light"/>
      <family val="2"/>
      <charset val="134"/>
    </font>
    <font>
      <b/>
      <sz val="10"/>
      <color rgb="FFFA7D00"/>
      <name val="等线 Light"/>
      <family val="2"/>
      <charset val="134"/>
    </font>
    <font>
      <sz val="10"/>
      <color rgb="FFFA7D00"/>
      <name val="等线 Light"/>
      <family val="2"/>
      <charset val="134"/>
    </font>
    <font>
      <sz val="10"/>
      <color rgb="FFFF0000"/>
      <name val="等线 Light"/>
      <family val="2"/>
      <charset val="134"/>
    </font>
    <font>
      <i/>
      <sz val="10"/>
      <color rgb="FF7F7F7F"/>
      <name val="等线 Light"/>
      <family val="2"/>
      <charset val="134"/>
    </font>
    <font>
      <b/>
      <sz val="10"/>
      <color theme="1"/>
      <name val="等线 Light"/>
      <family val="2"/>
      <charset val="134"/>
    </font>
    <font>
      <sz val="10"/>
      <color theme="0"/>
      <name val="等线 Light"/>
      <family val="2"/>
      <charset val="134"/>
    </font>
    <font>
      <sz val="8"/>
      <color theme="1"/>
      <name val="微软雅黑"/>
      <family val="2"/>
      <charset val="134"/>
    </font>
    <font>
      <b/>
      <sz val="9"/>
      <name val="微软雅黑"/>
      <family val="2"/>
      <charset val="134"/>
    </font>
    <font>
      <b/>
      <sz val="10"/>
      <name val="微软雅黑"/>
      <family val="2"/>
      <charset val="134"/>
    </font>
    <font>
      <b/>
      <sz val="10"/>
      <color rgb="FF000000"/>
      <name val="Arial"/>
      <family val="2"/>
    </font>
    <font>
      <sz val="10"/>
      <color rgb="FF000000"/>
      <name val="Arial"/>
      <family val="2"/>
    </font>
    <font>
      <sz val="10"/>
      <color rgb="FF5A3696"/>
      <name val="Arial"/>
      <family val="2"/>
    </font>
    <font>
      <u/>
      <sz val="8"/>
      <color theme="10"/>
      <name val="微软雅黑"/>
      <family val="2"/>
      <charset val="134"/>
    </font>
    <font>
      <b/>
      <sz val="10"/>
      <name val="Arial"/>
      <family val="2"/>
    </font>
    <font>
      <sz val="10"/>
      <name val="Arial"/>
      <family val="2"/>
    </font>
    <font>
      <sz val="9"/>
      <name val="宋体"/>
      <family val="3"/>
      <charset val="134"/>
    </font>
    <font>
      <sz val="10"/>
      <name val="宋体"/>
      <family val="3"/>
      <charset val="134"/>
    </font>
    <font>
      <sz val="9"/>
      <color rgb="FF000000"/>
      <name val="Arial"/>
      <family val="2"/>
    </font>
    <font>
      <sz val="9"/>
      <color rgb="FF5A3696"/>
      <name val="Arial"/>
      <family val="2"/>
    </font>
    <font>
      <sz val="9"/>
      <color rgb="FF000000"/>
      <name val="宋体"/>
      <family val="3"/>
      <charset val="134"/>
    </font>
    <font>
      <sz val="14"/>
      <color rgb="FF000000"/>
      <name val="Arial"/>
      <family val="2"/>
    </font>
    <font>
      <sz val="10"/>
      <name val="Arial"/>
      <family val="3"/>
      <charset val="134"/>
    </font>
    <font>
      <b/>
      <sz val="10"/>
      <color rgb="FFFFFFFF"/>
      <name val="Arial"/>
      <family val="2"/>
    </font>
    <font>
      <b/>
      <sz val="14"/>
      <name val="微软雅黑"/>
      <family val="2"/>
      <charset val="134"/>
    </font>
    <font>
      <b/>
      <sz val="14"/>
      <color theme="0"/>
      <name val="微软雅黑"/>
      <family val="2"/>
      <charset val="134"/>
    </font>
    <font>
      <u/>
      <sz val="10"/>
      <color rgb="FF5A3696"/>
      <name val="Arial"/>
      <family val="2"/>
    </font>
    <font>
      <sz val="11"/>
      <color theme="1"/>
      <name val="等线"/>
      <family val="3"/>
      <charset val="134"/>
      <scheme val="minor"/>
    </font>
    <font>
      <sz val="11"/>
      <color theme="0"/>
      <name val="等线"/>
      <family val="3"/>
      <charset val="134"/>
      <scheme val="minor"/>
    </font>
    <font>
      <sz val="10"/>
      <name val="微软雅黑"/>
      <family val="2"/>
      <charset val="134"/>
    </font>
    <font>
      <sz val="10"/>
      <color rgb="FF000000"/>
      <name val="宋体"/>
      <family val="3"/>
      <charset val="134"/>
    </font>
    <font>
      <b/>
      <sz val="10"/>
      <color rgb="FF000000"/>
      <name val="微软雅黑"/>
      <family val="2"/>
      <charset val="134"/>
    </font>
    <font>
      <sz val="10"/>
      <color rgb="FF000000"/>
      <name val="微软雅黑"/>
      <family val="2"/>
      <charset val="134"/>
    </font>
    <font>
      <sz val="10"/>
      <color rgb="FF5A3696"/>
      <name val="微软雅黑"/>
      <family val="2"/>
      <charset val="134"/>
    </font>
    <font>
      <sz val="10"/>
      <color rgb="FF000000"/>
      <name val="Arial"/>
      <family val="3"/>
      <charset val="134"/>
    </font>
    <font>
      <sz val="8"/>
      <color rgb="FFFF0000"/>
      <name val="微软雅黑"/>
      <family val="2"/>
      <charset val="134"/>
    </font>
    <font>
      <sz val="18"/>
      <color rgb="FF000000"/>
      <name val="Arial"/>
      <family val="2"/>
    </font>
    <font>
      <sz val="10"/>
      <color rgb="FF5A3696"/>
      <name val="宋体"/>
      <family val="3"/>
      <charset val="134"/>
    </font>
    <font>
      <sz val="11"/>
      <color rgb="FF000000"/>
      <name val="Arial"/>
      <family val="2"/>
    </font>
    <font>
      <b/>
      <sz val="10"/>
      <name val="宋体"/>
      <family val="3"/>
      <charset val="134"/>
    </font>
    <font>
      <b/>
      <sz val="10"/>
      <name val="Arial"/>
      <family val="3"/>
      <charset val="134"/>
    </font>
    <font>
      <b/>
      <sz val="14"/>
      <color rgb="FFFF0000"/>
      <name val="微软雅黑"/>
      <family val="2"/>
      <charset val="134"/>
    </font>
    <font>
      <b/>
      <sz val="14"/>
      <color theme="9" tint="-0.499984740745262"/>
      <name val="微软雅黑"/>
      <family val="2"/>
      <charset val="134"/>
    </font>
    <font>
      <sz val="8"/>
      <color theme="9" tint="-0.499984740745262"/>
      <name val="微软雅黑"/>
      <family val="2"/>
      <charset val="134"/>
    </font>
    <font>
      <sz val="11"/>
      <color rgb="FFFF0000"/>
      <name val="等线"/>
      <family val="3"/>
      <charset val="134"/>
      <scheme val="minor"/>
    </font>
    <font>
      <sz val="8"/>
      <color theme="0"/>
      <name val="等线"/>
      <family val="3"/>
      <charset val="134"/>
    </font>
    <font>
      <b/>
      <sz val="18"/>
      <name val="等线"/>
      <family val="3"/>
      <charset val="134"/>
    </font>
    <font>
      <b/>
      <sz val="10"/>
      <color rgb="FFFFFFFF"/>
      <name val="等线"/>
      <family val="3"/>
      <charset val="134"/>
    </font>
    <font>
      <sz val="10"/>
      <name val="等线"/>
      <family val="3"/>
      <charset val="134"/>
    </font>
    <font>
      <b/>
      <sz val="10"/>
      <name val="等线"/>
      <family val="3"/>
      <charset val="134"/>
    </font>
    <font>
      <sz val="10"/>
      <color rgb="FFFF0000"/>
      <name val="等线"/>
      <family val="3"/>
      <charset val="134"/>
    </font>
    <font>
      <b/>
      <sz val="16"/>
      <name val="等线"/>
      <family val="3"/>
      <charset val="134"/>
    </font>
    <font>
      <sz val="10"/>
      <color rgb="FF000000"/>
      <name val="等线"/>
      <family val="3"/>
      <charset val="134"/>
    </font>
    <font>
      <b/>
      <sz val="12"/>
      <name val="等线"/>
      <family val="3"/>
      <charset val="134"/>
    </font>
    <font>
      <sz val="8"/>
      <name val="等线"/>
      <family val="3"/>
      <charset val="134"/>
    </font>
    <font>
      <sz val="11"/>
      <color rgb="FF464646"/>
      <name val="等线"/>
      <family val="3"/>
      <charset val="134"/>
    </font>
    <font>
      <sz val="10"/>
      <color theme="1"/>
      <name val="等线"/>
      <family val="3"/>
      <charset val="134"/>
    </font>
    <font>
      <sz val="16"/>
      <name val="等线"/>
      <family val="3"/>
      <charset val="134"/>
    </font>
    <font>
      <sz val="10"/>
      <color theme="9" tint="-0.499984740745262"/>
      <name val="宋体"/>
      <family val="3"/>
      <charset val="134"/>
    </font>
    <font>
      <b/>
      <sz val="8"/>
      <color theme="0"/>
      <name val="微软雅黑"/>
      <family val="2"/>
      <charset val="134"/>
    </font>
    <font>
      <b/>
      <sz val="10"/>
      <color rgb="FFFFFFFF"/>
      <name val="宋体"/>
      <family val="3"/>
      <charset val="134"/>
    </font>
    <font>
      <sz val="10"/>
      <color rgb="FFFF0000"/>
      <name val="Arial"/>
      <family val="2"/>
    </font>
    <font>
      <sz val="10"/>
      <color rgb="FFFFFFFF"/>
      <name val="Arial"/>
      <family val="2"/>
    </font>
    <font>
      <sz val="10"/>
      <color theme="1"/>
      <name val="Arial"/>
      <family val="2"/>
    </font>
    <font>
      <sz val="8"/>
      <color theme="1"/>
      <name val="等线"/>
      <family val="3"/>
      <charset val="134"/>
      <scheme val="minor"/>
    </font>
    <font>
      <b/>
      <sz val="10"/>
      <color rgb="FF000000"/>
      <name val="Segoe UI Semibold"/>
      <family val="2"/>
    </font>
    <font>
      <b/>
      <sz val="10"/>
      <color rgb="FF000000"/>
      <name val="Sans-serif"/>
    </font>
    <font>
      <sz val="10"/>
      <name val="Segoe UI Semibold"/>
      <family val="2"/>
    </font>
    <font>
      <sz val="10"/>
      <color rgb="FF000000"/>
      <name val="Sans-serif"/>
    </font>
    <font>
      <b/>
      <sz val="10"/>
      <color rgb="FF000000"/>
      <name val="宋体"/>
      <family val="2"/>
      <charset val="134"/>
    </font>
    <font>
      <sz val="10"/>
      <name val="宋体"/>
      <family val="2"/>
      <charset val="134"/>
    </font>
    <font>
      <b/>
      <sz val="10"/>
      <color rgb="FF000000"/>
      <name val="Sans-serif"/>
      <family val="2"/>
      <charset val="134"/>
    </font>
    <font>
      <b/>
      <sz val="11"/>
      <color rgb="FFFF0000"/>
      <name val="微软雅黑"/>
      <family val="2"/>
      <charset val="134"/>
    </font>
    <font>
      <b/>
      <sz val="11"/>
      <color rgb="FFFF0000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9.5"/>
      <color rgb="FF222222"/>
      <name val="Arial"/>
      <family val="2"/>
    </font>
    <font>
      <i/>
      <sz val="9.5"/>
      <color rgb="FF222222"/>
      <name val="Arial"/>
      <family val="2"/>
    </font>
    <font>
      <sz val="9.5"/>
      <color theme="1"/>
      <name val="Arial"/>
      <family val="2"/>
    </font>
    <font>
      <sz val="14"/>
      <color rgb="FFFF0000"/>
      <name val="微软雅黑"/>
      <family val="2"/>
      <charset val="134"/>
    </font>
    <font>
      <sz val="11"/>
      <color theme="1"/>
      <name val="等线"/>
      <family val="2"/>
      <charset val="134"/>
      <scheme val="minor"/>
    </font>
    <font>
      <sz val="12"/>
      <color theme="1"/>
      <name val="黑体"/>
      <family val="3"/>
      <charset val="134"/>
    </font>
    <font>
      <sz val="9"/>
      <name val="等线"/>
      <family val="2"/>
      <charset val="134"/>
      <scheme val="minor"/>
    </font>
    <font>
      <sz val="11"/>
      <color theme="0"/>
      <name val="等线"/>
      <family val="2"/>
      <charset val="134"/>
      <scheme val="minor"/>
    </font>
    <font>
      <sz val="12"/>
      <color theme="1"/>
      <name val="等线"/>
      <family val="2"/>
      <charset val="134"/>
      <scheme val="minor"/>
    </font>
    <font>
      <sz val="12"/>
      <color theme="1"/>
      <name val="等线"/>
      <family val="3"/>
      <charset val="134"/>
      <scheme val="minor"/>
    </font>
    <font>
      <b/>
      <sz val="12"/>
      <color theme="1"/>
      <name val="等线"/>
      <family val="3"/>
      <charset val="134"/>
      <scheme val="minor"/>
    </font>
    <font>
      <b/>
      <sz val="11"/>
      <color theme="4"/>
      <name val="等线"/>
      <family val="3"/>
      <charset val="134"/>
      <scheme val="minor"/>
    </font>
    <font>
      <sz val="11"/>
      <color theme="4" tint="-0.249977111117893"/>
      <name val="等线"/>
      <family val="2"/>
      <charset val="134"/>
      <scheme val="minor"/>
    </font>
    <font>
      <b/>
      <sz val="11"/>
      <color theme="0"/>
      <name val="等线"/>
      <family val="3"/>
      <charset val="134"/>
      <scheme val="minor"/>
    </font>
    <font>
      <sz val="11"/>
      <name val="等线"/>
      <family val="2"/>
      <charset val="134"/>
      <scheme val="minor"/>
    </font>
  </fonts>
  <fills count="8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gradientFill degree="90">
        <stop position="0">
          <color theme="0"/>
        </stop>
        <stop position="0.5">
          <color rgb="FF92D050"/>
        </stop>
        <stop position="1">
          <color theme="0"/>
        </stop>
      </gradientFill>
    </fill>
    <fill>
      <gradientFill degree="90">
        <stop position="0">
          <color theme="0"/>
        </stop>
        <stop position="0.5">
          <color rgb="FF00B0F0"/>
        </stop>
        <stop position="1">
          <color theme="0"/>
        </stop>
      </gradientFill>
    </fill>
    <fill>
      <gradientFill degree="90">
        <stop position="0">
          <color theme="0"/>
        </stop>
        <stop position="0.5">
          <color rgb="FFE90D0D"/>
        </stop>
        <stop position="1">
          <color theme="0"/>
        </stop>
      </gradientFill>
    </fill>
    <fill>
      <gradientFill degree="90">
        <stop position="0">
          <color theme="0"/>
        </stop>
        <stop position="0.5">
          <color rgb="FFFFC000"/>
        </stop>
        <stop position="1">
          <color theme="0"/>
        </stop>
      </gradientFill>
    </fill>
    <fill>
      <gradientFill degree="90">
        <stop position="0">
          <color theme="9" tint="0.40000610370189521"/>
        </stop>
        <stop position="0.5">
          <color theme="0"/>
        </stop>
        <stop position="1">
          <color theme="9" tint="0.40000610370189521"/>
        </stop>
      </gradientFill>
    </fill>
    <fill>
      <gradientFill type="path" left="0.5" right="0.5" top="0.5" bottom="0.5">
        <stop position="0">
          <color rgb="FFFF0000"/>
        </stop>
        <stop position="1">
          <color theme="0"/>
        </stop>
      </gradient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gradientFill degree="90">
        <stop position="0">
          <color theme="0"/>
        </stop>
        <stop position="0.5">
          <color theme="9" tint="-0.49803155613879818"/>
        </stop>
        <stop position="1">
          <color theme="0"/>
        </stop>
      </gradientFill>
    </fill>
    <fill>
      <gradientFill degree="90">
        <stop position="0">
          <color theme="0"/>
        </stop>
        <stop position="0.5">
          <color theme="1"/>
        </stop>
        <stop position="1">
          <color theme="0"/>
        </stop>
      </gradientFill>
    </fill>
    <fill>
      <gradientFill degree="90">
        <stop position="0">
          <color theme="0"/>
        </stop>
        <stop position="0.5">
          <color rgb="FFCC9BFF"/>
        </stop>
        <stop position="1">
          <color theme="0"/>
        </stop>
      </gradientFill>
    </fill>
    <fill>
      <gradientFill degree="90">
        <stop position="0">
          <color theme="0"/>
        </stop>
        <stop position="0.5">
          <color rgb="FF00FFFF"/>
        </stop>
        <stop position="1">
          <color theme="0"/>
        </stop>
      </gradientFill>
    </fill>
    <fill>
      <gradientFill degree="90">
        <stop position="0">
          <color rgb="FF00B050"/>
        </stop>
        <stop position="0.5">
          <color theme="0"/>
        </stop>
        <stop position="1">
          <color rgb="FF00B050"/>
        </stop>
      </gradientFill>
    </fill>
    <fill>
      <gradientFill degree="90">
        <stop position="0">
          <color rgb="FF66CCFF"/>
        </stop>
        <stop position="0.5">
          <color theme="0"/>
        </stop>
        <stop position="1">
          <color rgb="FF66CCFF"/>
        </stop>
      </gradientFill>
    </fill>
    <fill>
      <patternFill patternType="solid">
        <fgColor rgb="FFF9F9F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0000FF"/>
        <bgColor rgb="FF0000FF"/>
      </patternFill>
    </fill>
    <fill>
      <patternFill patternType="solid">
        <fgColor rgb="FFC28088"/>
        <bgColor rgb="FFC28088"/>
      </patternFill>
    </fill>
    <fill>
      <patternFill patternType="solid">
        <fgColor rgb="FFE699FA"/>
        <bgColor rgb="FFE699FA"/>
      </patternFill>
    </fill>
    <fill>
      <patternFill patternType="solid">
        <fgColor rgb="FF6281FF"/>
        <bgColor rgb="FF6281FF"/>
      </patternFill>
    </fill>
    <fill>
      <patternFill patternType="solid">
        <fgColor rgb="FF74DBFA"/>
        <bgColor rgb="FF74DBFA"/>
      </patternFill>
    </fill>
    <fill>
      <patternFill patternType="solid">
        <fgColor rgb="FFF8C584"/>
        <bgColor rgb="FFF8C584"/>
      </patternFill>
    </fill>
    <fill>
      <patternFill patternType="solid">
        <fgColor rgb="FFD6E7AA"/>
        <bgColor rgb="FFD6E7AA"/>
      </patternFill>
    </fill>
    <fill>
      <patternFill patternType="solid">
        <fgColor rgb="FF4EF89A"/>
        <bgColor rgb="FF4EF89A"/>
      </patternFill>
    </fill>
    <fill>
      <patternFill patternType="solid">
        <fgColor rgb="FFC580FF"/>
        <bgColor rgb="FFC580FF"/>
      </patternFill>
    </fill>
    <fill>
      <patternFill patternType="solid">
        <fgColor rgb="FFFFFF00"/>
        <bgColor rgb="FFFFFF00"/>
      </patternFill>
    </fill>
    <fill>
      <patternFill patternType="solid">
        <fgColor rgb="FFD9D9D9"/>
        <bgColor rgb="FFD9D9D9"/>
      </patternFill>
    </fill>
    <fill>
      <patternFill patternType="solid">
        <fgColor rgb="FF9900FF"/>
        <bgColor rgb="FF9900FF"/>
      </patternFill>
    </fill>
    <fill>
      <patternFill patternType="solid">
        <fgColor rgb="FFFFFFFF"/>
        <bgColor rgb="FFFFFFFF"/>
      </patternFill>
    </fill>
    <fill>
      <patternFill patternType="solid">
        <fgColor rgb="FFFF9900"/>
        <bgColor rgb="FFFF9900"/>
      </patternFill>
    </fill>
    <fill>
      <patternFill patternType="solid">
        <fgColor rgb="FF999999"/>
        <bgColor rgb="FF999999"/>
      </patternFill>
    </fill>
    <fill>
      <patternFill patternType="solid">
        <fgColor theme="0"/>
        <bgColor indexed="64"/>
      </patternFill>
    </fill>
    <fill>
      <patternFill patternType="solid">
        <fgColor rgb="FFFFE599"/>
        <bgColor rgb="FFFFE599"/>
      </patternFill>
    </fill>
    <fill>
      <patternFill patternType="solid">
        <fgColor rgb="FF00FFFF"/>
        <bgColor rgb="FF00FFFF"/>
      </patternFill>
    </fill>
    <fill>
      <patternFill patternType="solid">
        <fgColor rgb="FFD5A6BD"/>
        <bgColor rgb="FFD5A6BD"/>
      </patternFill>
    </fill>
    <fill>
      <patternFill patternType="solid">
        <fgColor rgb="FFFF00FF"/>
        <bgColor rgb="FFFF00FF"/>
      </patternFill>
    </fill>
    <fill>
      <patternFill patternType="solid">
        <fgColor rgb="FFB6D7A8"/>
        <bgColor rgb="FFB6D7A8"/>
      </patternFill>
    </fill>
    <fill>
      <patternFill patternType="solid">
        <fgColor rgb="FFFFF2CC"/>
        <bgColor rgb="FFFFF2CC"/>
      </patternFill>
    </fill>
    <fill>
      <patternFill patternType="solid">
        <fgColor rgb="FFE06666"/>
        <bgColor rgb="FFE06666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E99BBC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BFAD6F"/>
        <bgColor indexed="64"/>
      </patternFill>
    </fill>
  </fills>
  <borders count="51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theme="1" tint="0.34998626667073579"/>
      </left>
      <right style="double">
        <color theme="1" tint="0.34998626667073579"/>
      </right>
      <top style="double">
        <color theme="1" tint="0.34998626667073579"/>
      </top>
      <bottom style="double">
        <color theme="1" tint="0.34998626667073579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rgb="FFAAAAAA"/>
      </left>
      <right style="medium">
        <color rgb="FFAAAAAA"/>
      </right>
      <top style="medium">
        <color rgb="FFAAAAAA"/>
      </top>
      <bottom style="medium">
        <color rgb="FFAAAAAA"/>
      </bottom>
      <diagonal/>
    </border>
    <border>
      <left style="medium">
        <color rgb="FFAAAAAA"/>
      </left>
      <right style="medium">
        <color rgb="FFAAAAAA"/>
      </right>
      <top style="medium">
        <color rgb="FFAAAAAA"/>
      </top>
      <bottom/>
      <diagonal/>
    </border>
    <border>
      <left style="medium">
        <color rgb="FFAAAAAA"/>
      </left>
      <right style="medium">
        <color rgb="FFAAAAAA"/>
      </right>
      <top/>
      <bottom style="medium">
        <color rgb="FFAAAAAA"/>
      </bottom>
      <diagonal/>
    </border>
    <border>
      <left style="medium">
        <color rgb="FFAAAAAA"/>
      </left>
      <right style="medium">
        <color rgb="FFAAAAAA"/>
      </right>
      <top/>
      <bottom/>
      <diagonal/>
    </border>
    <border>
      <left/>
      <right style="medium">
        <color rgb="FFAAAAAA"/>
      </right>
      <top/>
      <bottom/>
      <diagonal/>
    </border>
    <border>
      <left/>
      <right/>
      <top/>
      <bottom style="medium">
        <color rgb="FFAAAAAA"/>
      </bottom>
      <diagonal/>
    </border>
    <border>
      <left/>
      <right style="medium">
        <color rgb="FFAAAAAA"/>
      </right>
      <top/>
      <bottom style="medium">
        <color rgb="FFAAAAAA"/>
      </bottom>
      <diagonal/>
    </border>
    <border>
      <left style="double">
        <color theme="1" tint="0.34998626667073579"/>
      </left>
      <right/>
      <top style="double">
        <color theme="1" tint="0.34998626667073579"/>
      </top>
      <bottom style="double">
        <color theme="1" tint="0.34998626667073579"/>
      </bottom>
      <diagonal/>
    </border>
    <border>
      <left/>
      <right style="double">
        <color theme="1" tint="0.34998626667073579"/>
      </right>
      <top style="double">
        <color theme="1" tint="0.34998626667073579"/>
      </top>
      <bottom style="double">
        <color theme="1" tint="0.34998626667073579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double">
        <color theme="1" tint="0.34998626667073579"/>
      </top>
      <bottom style="double">
        <color theme="1" tint="0.34998626667073579"/>
      </bottom>
      <diagonal/>
    </border>
    <border>
      <left style="double">
        <color theme="1" tint="0.34998626667073579"/>
      </left>
      <right/>
      <top/>
      <bottom/>
      <diagonal/>
    </border>
    <border>
      <left style="double">
        <color theme="1" tint="0.34998626667073579"/>
      </left>
      <right/>
      <top style="double">
        <color theme="1" tint="0.34998626667073579"/>
      </top>
      <bottom/>
      <diagonal/>
    </border>
    <border>
      <left/>
      <right style="double">
        <color theme="1" tint="0.34998626667073579"/>
      </right>
      <top style="double">
        <color theme="1" tint="0.34998626667073579"/>
      </top>
      <bottom/>
      <diagonal/>
    </border>
    <border>
      <left/>
      <right style="double">
        <color theme="1" tint="0.34998626667073579"/>
      </right>
      <top/>
      <bottom/>
      <diagonal/>
    </border>
    <border>
      <left style="double">
        <color theme="1" tint="0.34998626667073579"/>
      </left>
      <right/>
      <top/>
      <bottom style="double">
        <color theme="1" tint="0.34998626667073579"/>
      </bottom>
      <diagonal/>
    </border>
    <border>
      <left/>
      <right style="double">
        <color theme="1" tint="0.34998626667073579"/>
      </right>
      <top/>
      <bottom style="double">
        <color theme="1" tint="0.34998626667073579"/>
      </bottom>
      <diagonal/>
    </border>
    <border>
      <left/>
      <right/>
      <top style="double">
        <color theme="1" tint="0.34998626667073579"/>
      </top>
      <bottom/>
      <diagonal/>
    </border>
    <border>
      <left/>
      <right/>
      <top/>
      <bottom style="double">
        <color theme="1" tint="0.34998626667073579"/>
      </bottom>
      <diagonal/>
    </border>
    <border>
      <left/>
      <right style="medium">
        <color rgb="FFAAAAAA"/>
      </right>
      <top style="medium">
        <color rgb="FFAAAAAA"/>
      </top>
      <bottom style="double">
        <color theme="1" tint="0.34998626667073579"/>
      </bottom>
      <diagonal/>
    </border>
    <border>
      <left style="thin">
        <color rgb="FFAAAAAA"/>
      </left>
      <right style="thin">
        <color rgb="FFAAAAAA"/>
      </right>
      <top style="thin">
        <color rgb="FFAAAAAA"/>
      </top>
      <bottom style="thin">
        <color rgb="FFAAAAAA"/>
      </bottom>
      <diagonal/>
    </border>
    <border>
      <left/>
      <right/>
      <top/>
      <bottom style="thin">
        <color rgb="FFAAAAAA"/>
      </bottom>
      <diagonal/>
    </border>
    <border>
      <left style="double">
        <color theme="1" tint="0.34998626667073579"/>
      </left>
      <right style="double">
        <color theme="1" tint="0.34998626667073579"/>
      </right>
      <top style="double">
        <color theme="1" tint="0.34998626667073579"/>
      </top>
      <bottom/>
      <diagonal/>
    </border>
    <border>
      <left style="double">
        <color theme="1" tint="0.34998626667073579"/>
      </left>
      <right style="double">
        <color theme="1" tint="0.34998626667073579"/>
      </right>
      <top/>
      <bottom style="double">
        <color theme="1" tint="0.34998626667073579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double">
        <color theme="1" tint="0.34998626667073579"/>
      </left>
      <right style="double">
        <color theme="1" tint="0.34998626667073579"/>
      </right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</borders>
  <cellStyleXfs count="63">
    <xf numFmtId="0" fontId="0" fillId="0" borderId="0"/>
    <xf numFmtId="0" fontId="4" fillId="2" borderId="1" applyNumberFormat="0" applyAlignment="0" applyProtection="0">
      <alignment vertical="center"/>
    </xf>
    <xf numFmtId="0" fontId="28" fillId="3" borderId="2" applyNumberFormat="0" applyFont="0" applyAlignment="0" applyProtection="0">
      <alignment horizontal="left" vertical="center"/>
    </xf>
    <xf numFmtId="0" fontId="26" fillId="0" borderId="0" applyNumberFormat="0" applyFont="0" applyAlignment="0" applyProtection="0"/>
    <xf numFmtId="0" fontId="6" fillId="4" borderId="2" applyNumberFormat="0" applyFont="0" applyAlignment="0" applyProtection="0">
      <alignment horizontal="left" vertical="center" wrapText="1"/>
    </xf>
    <xf numFmtId="0" fontId="27" fillId="5" borderId="2" applyNumberFormat="0" applyFont="0" applyAlignment="0" applyProtection="0">
      <alignment readingOrder="1"/>
    </xf>
    <xf numFmtId="0" fontId="7" fillId="6" borderId="2" applyNumberFormat="0" applyFont="0" applyAlignment="0" applyProtection="0">
      <alignment vertical="center" wrapText="1"/>
    </xf>
    <xf numFmtId="0" fontId="8" fillId="7" borderId="2" applyNumberFormat="0" applyFont="0" applyAlignment="0" applyProtection="0">
      <alignment horizontal="center" vertical="center"/>
    </xf>
    <xf numFmtId="0" fontId="9" fillId="42" borderId="2" applyNumberFormat="0" applyFont="0" applyAlignment="0" applyProtection="0">
      <alignment horizontal="left" vertical="center" wrapText="1"/>
    </xf>
    <xf numFmtId="0" fontId="10" fillId="43" borderId="2" applyNumberFormat="0" applyFont="0" applyProtection="0">
      <alignment horizontal="center" vertical="center" wrapText="1"/>
    </xf>
    <xf numFmtId="0" fontId="6" fillId="41" borderId="2" applyNumberFormat="0" applyFont="0" applyAlignment="0" applyProtection="0">
      <alignment horizontal="left" vertical="center" wrapText="1"/>
    </xf>
    <xf numFmtId="0" fontId="4" fillId="40" borderId="2" applyNumberFormat="0" applyFont="0" applyAlignment="0" applyProtection="0">
      <alignment readingOrder="1"/>
    </xf>
    <xf numFmtId="0" fontId="27" fillId="8" borderId="2" applyNumberFormat="0" applyFont="0" applyAlignment="0" applyProtection="0">
      <alignment readingOrder="1"/>
    </xf>
    <xf numFmtId="0" fontId="11" fillId="0" borderId="0" applyNumberFormat="0" applyFill="0" applyBorder="0" applyAlignment="0" applyProtection="0">
      <alignment vertical="center"/>
    </xf>
    <xf numFmtId="0" fontId="12" fillId="0" borderId="3" applyNumberFormat="0" applyFill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14" fillId="0" borderId="5" applyNumberFormat="0" applyFill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9" borderId="0" applyNumberFormat="0" applyBorder="0" applyAlignment="0" applyProtection="0">
      <alignment vertical="center"/>
    </xf>
    <xf numFmtId="0" fontId="16" fillId="10" borderId="0" applyNumberFormat="0" applyBorder="0" applyAlignment="0" applyProtection="0">
      <alignment vertical="center"/>
    </xf>
    <xf numFmtId="0" fontId="17" fillId="11" borderId="0" applyNumberFormat="0" applyBorder="0" applyAlignment="0" applyProtection="0">
      <alignment vertical="center"/>
    </xf>
    <xf numFmtId="0" fontId="18" fillId="12" borderId="6" applyNumberFormat="0" applyAlignment="0" applyProtection="0">
      <alignment vertical="center"/>
    </xf>
    <xf numFmtId="0" fontId="19" fillId="13" borderId="7" applyNumberFormat="0" applyAlignment="0" applyProtection="0">
      <alignment vertical="center"/>
    </xf>
    <xf numFmtId="0" fontId="20" fillId="13" borderId="6" applyNumberFormat="0" applyAlignment="0" applyProtection="0">
      <alignment vertical="center"/>
    </xf>
    <xf numFmtId="0" fontId="21" fillId="0" borderId="8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" fillId="14" borderId="9" applyNumberFormat="0" applyFont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10" applyNumberFormat="0" applyFill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1" fillId="16" borderId="0" applyNumberFormat="0" applyBorder="0" applyAlignment="0" applyProtection="0">
      <alignment vertical="center"/>
    </xf>
    <xf numFmtId="0" fontId="1" fillId="17" borderId="0" applyNumberFormat="0" applyBorder="0" applyAlignment="0" applyProtection="0">
      <alignment vertical="center"/>
    </xf>
    <xf numFmtId="0" fontId="1" fillId="18" borderId="0" applyNumberFormat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1" fillId="20" borderId="0" applyNumberFormat="0" applyBorder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25" fillId="23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1" fillId="25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1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25" fillId="31" borderId="0" applyNumberFormat="0" applyBorder="0" applyAlignment="0" applyProtection="0">
      <alignment vertical="center"/>
    </xf>
    <xf numFmtId="0" fontId="1" fillId="32" borderId="0" applyNumberFormat="0" applyBorder="0" applyAlignment="0" applyProtection="0">
      <alignment vertical="center"/>
    </xf>
    <xf numFmtId="0" fontId="1" fillId="33" borderId="0" applyNumberFormat="0" applyBorder="0" applyAlignment="0" applyProtection="0">
      <alignment vertical="center"/>
    </xf>
    <xf numFmtId="0" fontId="1" fillId="34" borderId="0" applyNumberFormat="0" applyBorder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1" fillId="36" borderId="0" applyNumberFormat="0" applyBorder="0" applyAlignment="0" applyProtection="0">
      <alignment vertical="center"/>
    </xf>
    <xf numFmtId="0" fontId="1" fillId="37" borderId="0" applyNumberFormat="0" applyBorder="0" applyAlignment="0" applyProtection="0">
      <alignment vertical="center"/>
    </xf>
    <xf numFmtId="0" fontId="1" fillId="38" borderId="0" applyNumberFormat="0" applyBorder="0" applyAlignment="0" applyProtection="0">
      <alignment vertical="center"/>
    </xf>
    <xf numFmtId="44" fontId="3" fillId="0" borderId="0" applyFont="0" applyFill="0" applyBorder="0" applyAlignment="0" applyProtection="0">
      <alignment vertical="center"/>
    </xf>
    <xf numFmtId="9" fontId="3" fillId="0" borderId="0" applyFont="0" applyFill="0" applyBorder="0" applyAlignment="0" applyProtection="0">
      <alignment vertical="center"/>
    </xf>
    <xf numFmtId="0" fontId="6" fillId="39" borderId="2" applyNumberFormat="0" applyFont="0" applyAlignment="0" applyProtection="0">
      <alignment horizontal="center" vertical="center" wrapText="1"/>
    </xf>
    <xf numFmtId="0" fontId="26" fillId="2" borderId="0" applyNumberFormat="0" applyFont="0" applyBorder="0" applyAlignment="0" applyProtection="0"/>
    <xf numFmtId="0" fontId="10" fillId="44" borderId="2" applyNumberFormat="0" applyFont="0" applyAlignment="0" applyProtection="0">
      <alignment horizontal="center" vertical="center" wrapText="1"/>
    </xf>
    <xf numFmtId="0" fontId="32" fillId="0" borderId="0" applyNumberFormat="0" applyFill="0" applyBorder="0" applyAlignment="0" applyProtection="0"/>
    <xf numFmtId="0" fontId="46" fillId="0" borderId="0">
      <alignment vertical="center"/>
    </xf>
    <xf numFmtId="0" fontId="47" fillId="47" borderId="0" applyNumberFormat="0" applyBorder="0" applyAlignment="0" applyProtection="0">
      <alignment vertical="center"/>
    </xf>
    <xf numFmtId="0" fontId="30" fillId="0" borderId="0"/>
    <xf numFmtId="0" fontId="98" fillId="0" borderId="0">
      <alignment vertical="center"/>
    </xf>
  </cellStyleXfs>
  <cellXfs count="517">
    <xf numFmtId="0" fontId="0" fillId="0" borderId="0" xfId="0"/>
    <xf numFmtId="0" fontId="0" fillId="2" borderId="0" xfId="0" applyFill="1"/>
    <xf numFmtId="0" fontId="26" fillId="0" borderId="0" xfId="3"/>
    <xf numFmtId="0" fontId="26" fillId="0" borderId="0" xfId="3" applyAlignment="1"/>
    <xf numFmtId="0" fontId="26" fillId="0" borderId="0" xfId="3" applyFont="1" applyAlignment="1"/>
    <xf numFmtId="0" fontId="0" fillId="2" borderId="0" xfId="0" applyFill="1" applyAlignment="1">
      <alignment horizontal="center"/>
    </xf>
    <xf numFmtId="0" fontId="32" fillId="45" borderId="11" xfId="58" applyFill="1" applyBorder="1" applyAlignment="1">
      <alignment vertical="center" wrapText="1"/>
    </xf>
    <xf numFmtId="0" fontId="33" fillId="44" borderId="2" xfId="57" applyFont="1" applyAlignment="1">
      <alignment horizontal="center" vertical="center" wrapText="1"/>
    </xf>
    <xf numFmtId="0" fontId="33" fillId="44" borderId="2" xfId="57" applyFont="1" applyAlignment="1">
      <alignment horizontal="center" vertical="top" wrapText="1"/>
    </xf>
    <xf numFmtId="0" fontId="8" fillId="44" borderId="2" xfId="57" applyFont="1" applyAlignment="1"/>
    <xf numFmtId="0" fontId="34" fillId="44" borderId="2" xfId="57" applyFont="1" applyAlignment="1">
      <alignment vertical="center" wrapText="1"/>
    </xf>
    <xf numFmtId="0" fontId="0" fillId="45" borderId="14" xfId="0" applyFill="1" applyBorder="1" applyAlignment="1">
      <alignment vertical="center" wrapText="1"/>
    </xf>
    <xf numFmtId="0" fontId="8" fillId="43" borderId="2" xfId="9" applyFont="1">
      <alignment horizontal="center" vertical="center" wrapText="1"/>
    </xf>
    <xf numFmtId="0" fontId="0" fillId="45" borderId="17" xfId="0" applyFill="1" applyBorder="1"/>
    <xf numFmtId="0" fontId="0" fillId="44" borderId="2" xfId="57" applyFont="1" applyAlignment="1"/>
    <xf numFmtId="0" fontId="8" fillId="8" borderId="2" xfId="12" applyFont="1" applyAlignment="1"/>
    <xf numFmtId="0" fontId="40" fillId="0" borderId="16" xfId="0" applyFont="1" applyBorder="1" applyAlignment="1">
      <alignment vertical="center" wrapText="1"/>
    </xf>
    <xf numFmtId="0" fontId="8" fillId="2" borderId="0" xfId="0" applyFont="1" applyFill="1"/>
    <xf numFmtId="0" fontId="8" fillId="44" borderId="2" xfId="57" applyFont="1" applyAlignment="1"/>
    <xf numFmtId="0" fontId="8" fillId="41" borderId="2" xfId="10" applyFont="1" applyAlignment="1"/>
    <xf numFmtId="0" fontId="8" fillId="41" borderId="2" xfId="10" applyFont="1" applyAlignment="1"/>
    <xf numFmtId="0" fontId="8" fillId="6" borderId="2" xfId="6" applyFont="1" applyAlignment="1"/>
    <xf numFmtId="3" fontId="34" fillId="44" borderId="2" xfId="57" applyNumberFormat="1" applyFont="1" applyAlignment="1">
      <alignment vertical="center" wrapText="1"/>
    </xf>
    <xf numFmtId="0" fontId="8" fillId="6" borderId="2" xfId="6" applyFont="1" applyAlignment="1"/>
    <xf numFmtId="0" fontId="37" fillId="0" borderId="0" xfId="0" applyFont="1"/>
    <xf numFmtId="9" fontId="8" fillId="44" borderId="2" xfId="57" applyNumberFormat="1" applyFont="1" applyAlignment="1"/>
    <xf numFmtId="176" fontId="8" fillId="44" borderId="2" xfId="57" applyNumberFormat="1" applyFont="1" applyAlignment="1"/>
    <xf numFmtId="0" fontId="43" fillId="7" borderId="2" xfId="7" applyFont="1" applyAlignment="1">
      <alignment horizontal="center" vertical="center"/>
    </xf>
    <xf numFmtId="0" fontId="43" fillId="4" borderId="2" xfId="4" applyFont="1" applyAlignment="1">
      <alignment horizontal="center" vertical="center"/>
    </xf>
    <xf numFmtId="0" fontId="44" fillId="4" borderId="2" xfId="4" applyFont="1" applyAlignment="1">
      <alignment horizontal="center" vertical="center"/>
    </xf>
    <xf numFmtId="0" fontId="0" fillId="2" borderId="0" xfId="56" applyFont="1"/>
    <xf numFmtId="0" fontId="8" fillId="44" borderId="2" xfId="57" applyFont="1" applyAlignment="1"/>
    <xf numFmtId="0" fontId="8" fillId="6" borderId="2" xfId="6" applyFont="1" applyAlignment="1"/>
    <xf numFmtId="0" fontId="8" fillId="7" borderId="2" xfId="7" applyFont="1" applyAlignment="1"/>
    <xf numFmtId="0" fontId="34" fillId="7" borderId="2" xfId="7" applyFont="1" applyAlignment="1">
      <alignment horizontal="center" vertical="top" wrapText="1"/>
    </xf>
    <xf numFmtId="0" fontId="34" fillId="7" borderId="2" xfId="7" applyFont="1" applyAlignment="1">
      <alignment vertical="center" wrapText="1"/>
    </xf>
    <xf numFmtId="0" fontId="8" fillId="6" borderId="2" xfId="6" applyFont="1" applyAlignment="1"/>
    <xf numFmtId="0" fontId="8" fillId="6" borderId="2" xfId="6" applyFont="1" applyAlignment="1"/>
    <xf numFmtId="0" fontId="38" fillId="45" borderId="30" xfId="0" applyFont="1" applyFill="1" applyBorder="1" applyAlignment="1">
      <alignment horizontal="center" vertical="top" wrapText="1"/>
    </xf>
    <xf numFmtId="0" fontId="32" fillId="48" borderId="0" xfId="58" applyFont="1" applyFill="1" applyAlignment="1">
      <alignment wrapText="1"/>
    </xf>
    <xf numFmtId="0" fontId="8" fillId="6" borderId="2" xfId="6" applyFont="1" applyAlignment="1"/>
    <xf numFmtId="0" fontId="8" fillId="44" borderId="2" xfId="57" applyFont="1" applyAlignment="1"/>
    <xf numFmtId="0" fontId="8" fillId="41" borderId="2" xfId="10" applyFont="1" applyAlignment="1"/>
    <xf numFmtId="0" fontId="8" fillId="4" borderId="2" xfId="4" applyFont="1" applyAlignment="1"/>
    <xf numFmtId="0" fontId="8" fillId="6" borderId="2" xfId="6" applyFont="1" applyAlignment="1"/>
    <xf numFmtId="0" fontId="30" fillId="45" borderId="12" xfId="0" applyFont="1" applyFill="1" applyBorder="1" applyAlignment="1">
      <alignment vertical="center" wrapText="1"/>
    </xf>
    <xf numFmtId="0" fontId="30" fillId="45" borderId="14" xfId="0" applyFont="1" applyFill="1" applyBorder="1" applyAlignment="1">
      <alignment vertical="center" wrapText="1"/>
    </xf>
    <xf numFmtId="0" fontId="30" fillId="45" borderId="13" xfId="0" applyFont="1" applyFill="1" applyBorder="1" applyAlignment="1">
      <alignment vertical="center" wrapText="1"/>
    </xf>
    <xf numFmtId="0" fontId="34" fillId="44" borderId="2" xfId="57" applyFont="1" applyAlignment="1">
      <alignment vertical="center" wrapText="1"/>
    </xf>
    <xf numFmtId="3" fontId="34" fillId="44" borderId="2" xfId="57" applyNumberFormat="1" applyFont="1" applyAlignment="1">
      <alignment vertical="center" wrapText="1"/>
    </xf>
    <xf numFmtId="0" fontId="50" fillId="46" borderId="11" xfId="0" applyFont="1" applyFill="1" applyBorder="1" applyAlignment="1">
      <alignment horizontal="center" vertical="center" wrapText="1"/>
    </xf>
    <xf numFmtId="0" fontId="51" fillId="45" borderId="11" xfId="0" applyFont="1" applyFill="1" applyBorder="1" applyAlignment="1">
      <alignment vertical="center" wrapText="1"/>
    </xf>
    <xf numFmtId="0" fontId="52" fillId="45" borderId="11" xfId="0" applyFont="1" applyFill="1" applyBorder="1" applyAlignment="1">
      <alignment vertical="center" wrapText="1"/>
    </xf>
    <xf numFmtId="0" fontId="0" fillId="45" borderId="15" xfId="0" applyFill="1" applyBorder="1"/>
    <xf numFmtId="0" fontId="3" fillId="0" borderId="0" xfId="3" applyFont="1"/>
    <xf numFmtId="0" fontId="0" fillId="0" borderId="0" xfId="3" applyFont="1"/>
    <xf numFmtId="0" fontId="0" fillId="44" borderId="2" xfId="57" applyFont="1" applyAlignment="1">
      <alignment horizontal="center"/>
    </xf>
    <xf numFmtId="0" fontId="3" fillId="2" borderId="0" xfId="56" applyFont="1" applyAlignment="1">
      <alignment horizontal="center" vertical="center"/>
    </xf>
    <xf numFmtId="0" fontId="52" fillId="6" borderId="2" xfId="6" applyFont="1" applyAlignment="1">
      <alignment vertical="center" wrapText="1"/>
    </xf>
    <xf numFmtId="0" fontId="31" fillId="6" borderId="2" xfId="6" applyFont="1" applyAlignment="1">
      <alignment horizontal="center" vertical="center" wrapText="1"/>
    </xf>
    <xf numFmtId="0" fontId="8" fillId="7" borderId="2" xfId="7" applyFont="1" applyAlignment="1">
      <alignment horizontal="center" vertical="center"/>
    </xf>
    <xf numFmtId="0" fontId="48" fillId="7" borderId="2" xfId="7" applyFont="1" applyAlignment="1">
      <alignment horizontal="center" vertical="center" wrapText="1"/>
    </xf>
    <xf numFmtId="0" fontId="8" fillId="2" borderId="0" xfId="56" applyFont="1" applyAlignment="1">
      <alignment horizontal="center" vertical="center"/>
    </xf>
    <xf numFmtId="0" fontId="8" fillId="6" borderId="2" xfId="6" applyFont="1" applyAlignment="1">
      <alignment horizontal="center" vertical="center"/>
    </xf>
    <xf numFmtId="0" fontId="28" fillId="4" borderId="2" xfId="4" applyFont="1" applyAlignment="1">
      <alignment horizontal="center" vertical="center" wrapText="1"/>
    </xf>
    <xf numFmtId="0" fontId="48" fillId="7" borderId="2" xfId="7" applyFont="1" applyAlignment="1">
      <alignment vertical="center" wrapText="1"/>
    </xf>
    <xf numFmtId="0" fontId="31" fillId="7" borderId="2" xfId="7" applyFont="1" applyAlignment="1">
      <alignment vertical="center" wrapText="1"/>
    </xf>
    <xf numFmtId="9" fontId="30" fillId="7" borderId="2" xfId="7" applyNumberFormat="1" applyFont="1" applyAlignment="1">
      <alignment vertical="center" wrapText="1"/>
    </xf>
    <xf numFmtId="0" fontId="30" fillId="6" borderId="2" xfId="6" applyFont="1" applyAlignment="1">
      <alignment vertical="center" wrapText="1"/>
    </xf>
    <xf numFmtId="0" fontId="8" fillId="6" borderId="2" xfId="6" applyFont="1" applyAlignment="1">
      <alignment vertical="center"/>
    </xf>
    <xf numFmtId="0" fontId="36" fillId="7" borderId="2" xfId="7" applyFont="1" applyAlignment="1">
      <alignment horizontal="center" vertical="center" wrapText="1"/>
    </xf>
    <xf numFmtId="0" fontId="8" fillId="6" borderId="2" xfId="6" applyFont="1" applyAlignment="1"/>
    <xf numFmtId="0" fontId="8" fillId="44" borderId="2" xfId="57" applyFont="1" applyAlignment="1">
      <alignment horizontal="center" vertical="center"/>
    </xf>
    <xf numFmtId="0" fontId="48" fillId="44" borderId="2" xfId="57" applyFont="1" applyAlignment="1">
      <alignment horizontal="center" vertical="center" wrapText="1"/>
    </xf>
    <xf numFmtId="0" fontId="34" fillId="44" borderId="2" xfId="57" applyFont="1" applyAlignment="1">
      <alignment horizontal="center" vertical="center" wrapText="1"/>
    </xf>
    <xf numFmtId="0" fontId="30" fillId="44" borderId="2" xfId="57" applyFont="1" applyAlignment="1">
      <alignment wrapText="1"/>
    </xf>
    <xf numFmtId="0" fontId="49" fillId="44" borderId="2" xfId="57" applyFont="1" applyAlignment="1">
      <alignment wrapText="1"/>
    </xf>
    <xf numFmtId="0" fontId="34" fillId="44" borderId="2" xfId="57" applyFont="1" applyAlignment="1">
      <alignment wrapText="1"/>
    </xf>
    <xf numFmtId="0" fontId="8" fillId="6" borderId="2" xfId="6" applyFont="1" applyAlignment="1"/>
    <xf numFmtId="0" fontId="8" fillId="44" borderId="2" xfId="57" applyFont="1" applyAlignment="1"/>
    <xf numFmtId="0" fontId="8" fillId="41" borderId="2" xfId="10" applyFont="1" applyAlignment="1"/>
    <xf numFmtId="0" fontId="40" fillId="48" borderId="32" xfId="0" applyFont="1" applyFill="1" applyBorder="1" applyAlignment="1">
      <alignment wrapText="1"/>
    </xf>
    <xf numFmtId="0" fontId="29" fillId="0" borderId="0" xfId="0" applyFont="1" applyAlignment="1">
      <alignment wrapText="1"/>
    </xf>
    <xf numFmtId="0" fontId="8" fillId="6" borderId="2" xfId="6" applyFont="1" applyAlignment="1"/>
    <xf numFmtId="0" fontId="30" fillId="48" borderId="0" xfId="0" applyFont="1" applyFill="1" applyAlignment="1">
      <alignment wrapText="1"/>
    </xf>
    <xf numFmtId="0" fontId="8" fillId="6" borderId="2" xfId="6" applyFont="1" applyAlignment="1"/>
    <xf numFmtId="0" fontId="8" fillId="6" borderId="2" xfId="6" applyFont="1" applyAlignment="1"/>
    <xf numFmtId="0" fontId="8" fillId="44" borderId="2" xfId="57" applyFont="1" applyAlignment="1"/>
    <xf numFmtId="0" fontId="34" fillId="44" borderId="2" xfId="57" applyFont="1" applyAlignment="1">
      <alignment vertical="center" wrapText="1"/>
    </xf>
    <xf numFmtId="0" fontId="8" fillId="6" borderId="2" xfId="6" applyFont="1" applyAlignment="1"/>
    <xf numFmtId="0" fontId="30" fillId="45" borderId="31" xfId="0" applyFont="1" applyFill="1" applyBorder="1" applyAlignment="1">
      <alignment wrapText="1"/>
    </xf>
    <xf numFmtId="0" fontId="32" fillId="45" borderId="31" xfId="58" applyFont="1" applyFill="1" applyBorder="1" applyAlignment="1">
      <alignment wrapText="1"/>
    </xf>
    <xf numFmtId="0" fontId="8" fillId="6" borderId="2" xfId="6" applyFont="1" applyAlignment="1"/>
    <xf numFmtId="0" fontId="34" fillId="44" borderId="2" xfId="57" applyFont="1" applyAlignment="1">
      <alignment vertical="center" wrapText="1"/>
    </xf>
    <xf numFmtId="0" fontId="8" fillId="6" borderId="2" xfId="6" applyFont="1" applyAlignment="1"/>
    <xf numFmtId="0" fontId="8" fillId="6" borderId="2" xfId="6" applyFont="1" applyAlignment="1"/>
    <xf numFmtId="0" fontId="8" fillId="6" borderId="2" xfId="6" applyFont="1" applyAlignment="1"/>
    <xf numFmtId="0" fontId="8" fillId="6" borderId="2" xfId="6" applyFont="1" applyAlignment="1"/>
    <xf numFmtId="0" fontId="8" fillId="6" borderId="2" xfId="6" applyFont="1" applyAlignment="1"/>
    <xf numFmtId="0" fontId="30" fillId="7" borderId="2" xfId="7" applyFont="1" applyAlignment="1">
      <alignment vertical="center" wrapText="1"/>
    </xf>
    <xf numFmtId="0" fontId="29" fillId="7" borderId="2" xfId="7" applyFont="1" applyAlignment="1">
      <alignment horizontal="center" vertical="center" wrapText="1"/>
    </xf>
    <xf numFmtId="0" fontId="8" fillId="7" borderId="2" xfId="7" applyFont="1" applyAlignment="1">
      <alignment vertical="top"/>
    </xf>
    <xf numFmtId="0" fontId="41" fillId="7" borderId="2" xfId="7" applyFont="1" applyAlignment="1">
      <alignment vertical="top" wrapText="1"/>
    </xf>
    <xf numFmtId="0" fontId="34" fillId="7" borderId="2" xfId="7" applyFont="1" applyAlignment="1">
      <alignment vertical="top" wrapText="1"/>
    </xf>
    <xf numFmtId="0" fontId="8" fillId="6" borderId="2" xfId="6" applyFont="1" applyAlignment="1"/>
    <xf numFmtId="0" fontId="3" fillId="2" borderId="0" xfId="56" applyFont="1"/>
    <xf numFmtId="0" fontId="8" fillId="6" borderId="33" xfId="6" applyFont="1" applyBorder="1" applyAlignment="1"/>
    <xf numFmtId="0" fontId="34" fillId="44" borderId="33" xfId="57" applyFont="1" applyBorder="1" applyAlignment="1">
      <alignment vertical="center" wrapText="1"/>
    </xf>
    <xf numFmtId="0" fontId="34" fillId="44" borderId="2" xfId="57" applyFont="1" applyAlignment="1">
      <alignment vertical="center" wrapText="1"/>
    </xf>
    <xf numFmtId="0" fontId="8" fillId="44" borderId="2" xfId="57" applyFont="1" applyAlignment="1"/>
    <xf numFmtId="0" fontId="8" fillId="6" borderId="2" xfId="6" applyFont="1" applyAlignment="1"/>
    <xf numFmtId="0" fontId="64" fillId="2" borderId="0" xfId="0" applyFont="1" applyFill="1"/>
    <xf numFmtId="0" fontId="66" fillId="49" borderId="0" xfId="0" applyFont="1" applyFill="1" applyAlignment="1">
      <alignment horizontal="center"/>
    </xf>
    <xf numFmtId="0" fontId="67" fillId="6" borderId="2" xfId="6" applyFont="1" applyAlignment="1"/>
    <xf numFmtId="0" fontId="67" fillId="44" borderId="2" xfId="57" applyFont="1" applyAlignment="1"/>
    <xf numFmtId="2" fontId="67" fillId="44" borderId="2" xfId="57" applyNumberFormat="1" applyFont="1" applyAlignment="1"/>
    <xf numFmtId="4" fontId="68" fillId="50" borderId="35" xfId="0" applyNumberFormat="1" applyFont="1" applyFill="1" applyBorder="1" applyAlignment="1">
      <alignment horizontal="right"/>
    </xf>
    <xf numFmtId="4" fontId="68" fillId="51" borderId="35" xfId="0" applyNumberFormat="1" applyFont="1" applyFill="1" applyBorder="1" applyAlignment="1">
      <alignment horizontal="right"/>
    </xf>
    <xf numFmtId="4" fontId="68" fillId="52" borderId="35" xfId="0" applyNumberFormat="1" applyFont="1" applyFill="1" applyBorder="1" applyAlignment="1">
      <alignment horizontal="right"/>
    </xf>
    <xf numFmtId="2" fontId="64" fillId="44" borderId="2" xfId="57" applyNumberFormat="1" applyFont="1" applyAlignment="1"/>
    <xf numFmtId="4" fontId="68" fillId="53" borderId="35" xfId="0" applyNumberFormat="1" applyFont="1" applyFill="1" applyBorder="1" applyAlignment="1">
      <alignment horizontal="right"/>
    </xf>
    <xf numFmtId="0" fontId="67" fillId="8" borderId="2" xfId="12" applyFont="1" applyAlignment="1"/>
    <xf numFmtId="2" fontId="69" fillId="44" borderId="2" xfId="57" applyNumberFormat="1" applyFont="1" applyAlignment="1"/>
    <xf numFmtId="4" fontId="68" fillId="50" borderId="0" xfId="0" applyNumberFormat="1" applyFont="1" applyFill="1" applyAlignment="1">
      <alignment horizontal="right"/>
    </xf>
    <xf numFmtId="4" fontId="68" fillId="52" borderId="0" xfId="0" applyNumberFormat="1" applyFont="1" applyFill="1" applyAlignment="1">
      <alignment horizontal="right"/>
    </xf>
    <xf numFmtId="0" fontId="64" fillId="0" borderId="0" xfId="0" applyFont="1" applyAlignment="1"/>
    <xf numFmtId="4" fontId="68" fillId="54" borderId="35" xfId="0" applyNumberFormat="1" applyFont="1" applyFill="1" applyBorder="1" applyAlignment="1">
      <alignment horizontal="right"/>
    </xf>
    <xf numFmtId="4" fontId="68" fillId="55" borderId="35" xfId="0" applyNumberFormat="1" applyFont="1" applyFill="1" applyBorder="1" applyAlignment="1">
      <alignment horizontal="right"/>
    </xf>
    <xf numFmtId="4" fontId="68" fillId="52" borderId="36" xfId="0" applyNumberFormat="1" applyFont="1" applyFill="1" applyBorder="1" applyAlignment="1">
      <alignment horizontal="right"/>
    </xf>
    <xf numFmtId="4" fontId="68" fillId="54" borderId="0" xfId="0" applyNumberFormat="1" applyFont="1" applyFill="1" applyAlignment="1">
      <alignment horizontal="right"/>
    </xf>
    <xf numFmtId="4" fontId="68" fillId="53" borderId="0" xfId="0" applyNumberFormat="1" applyFont="1" applyFill="1" applyAlignment="1">
      <alignment horizontal="right"/>
    </xf>
    <xf numFmtId="4" fontId="68" fillId="44" borderId="2" xfId="57" applyNumberFormat="1" applyFont="1" applyAlignment="1">
      <alignment horizontal="right"/>
    </xf>
    <xf numFmtId="0" fontId="64" fillId="44" borderId="2" xfId="57" applyFont="1" applyAlignment="1"/>
    <xf numFmtId="4" fontId="68" fillId="56" borderId="35" xfId="0" applyNumberFormat="1" applyFont="1" applyFill="1" applyBorder="1" applyAlignment="1">
      <alignment horizontal="right"/>
    </xf>
    <xf numFmtId="0" fontId="68" fillId="57" borderId="35" xfId="0" applyFont="1" applyFill="1" applyBorder="1" applyAlignment="1">
      <alignment horizontal="right"/>
    </xf>
    <xf numFmtId="0" fontId="67" fillId="0" borderId="0" xfId="0" applyFont="1" applyAlignment="1">
      <alignment horizontal="right"/>
    </xf>
    <xf numFmtId="4" fontId="68" fillId="55" borderId="0" xfId="0" applyNumberFormat="1" applyFont="1" applyFill="1" applyAlignment="1">
      <alignment horizontal="right"/>
    </xf>
    <xf numFmtId="0" fontId="68" fillId="57" borderId="0" xfId="0" applyFont="1" applyFill="1" applyAlignment="1">
      <alignment horizontal="right"/>
    </xf>
    <xf numFmtId="4" fontId="68" fillId="56" borderId="0" xfId="0" applyNumberFormat="1" applyFont="1" applyFill="1" applyAlignment="1">
      <alignment horizontal="right"/>
    </xf>
    <xf numFmtId="0" fontId="68" fillId="58" borderId="0" xfId="0" applyFont="1" applyFill="1" applyAlignment="1">
      <alignment horizontal="right"/>
    </xf>
    <xf numFmtId="0" fontId="73" fillId="41" borderId="2" xfId="10" applyFont="1" applyAlignment="1"/>
    <xf numFmtId="0" fontId="68" fillId="4" borderId="2" xfId="4" applyFont="1" applyAlignment="1">
      <alignment horizontal="center"/>
    </xf>
    <xf numFmtId="0" fontId="73" fillId="4" borderId="2" xfId="4" applyFont="1" applyAlignment="1"/>
    <xf numFmtId="0" fontId="73" fillId="8" borderId="2" xfId="12" applyFont="1" applyAlignment="1"/>
    <xf numFmtId="0" fontId="67" fillId="6" borderId="2" xfId="6" applyFont="1" applyAlignment="1">
      <alignment horizontal="right"/>
    </xf>
    <xf numFmtId="4" fontId="68" fillId="4" borderId="2" xfId="4" applyNumberFormat="1" applyFont="1" applyAlignment="1">
      <alignment horizontal="right"/>
    </xf>
    <xf numFmtId="0" fontId="73" fillId="6" borderId="2" xfId="6" applyFont="1" applyAlignment="1"/>
    <xf numFmtId="4" fontId="68" fillId="41" borderId="2" xfId="10" applyNumberFormat="1" applyFont="1" applyAlignment="1">
      <alignment horizontal="right"/>
    </xf>
    <xf numFmtId="4" fontId="68" fillId="8" borderId="2" xfId="12" applyNumberFormat="1" applyFont="1" applyAlignment="1">
      <alignment horizontal="right"/>
    </xf>
    <xf numFmtId="2" fontId="69" fillId="44" borderId="2" xfId="57" applyNumberFormat="1" applyFont="1" applyAlignment="1">
      <alignment horizontal="right"/>
    </xf>
    <xf numFmtId="0" fontId="67" fillId="44" borderId="2" xfId="57" applyFont="1" applyAlignment="1">
      <alignment horizontal="right"/>
    </xf>
    <xf numFmtId="2" fontId="67" fillId="44" borderId="2" xfId="57" applyNumberFormat="1" applyFont="1" applyAlignment="1">
      <alignment horizontal="right"/>
    </xf>
    <xf numFmtId="4" fontId="68" fillId="3" borderId="2" xfId="2" applyNumberFormat="1" applyFont="1" applyAlignment="1">
      <alignment horizontal="right"/>
    </xf>
    <xf numFmtId="0" fontId="68" fillId="6" borderId="2" xfId="6" applyFont="1" applyAlignment="1">
      <alignment horizontal="right"/>
    </xf>
    <xf numFmtId="4" fontId="68" fillId="6" borderId="2" xfId="6" applyNumberFormat="1" applyFont="1" applyAlignment="1">
      <alignment horizontal="right"/>
    </xf>
    <xf numFmtId="0" fontId="68" fillId="41" borderId="2" xfId="10" applyFont="1" applyAlignment="1">
      <alignment horizontal="right"/>
    </xf>
    <xf numFmtId="4" fontId="68" fillId="55" borderId="38" xfId="0" applyNumberFormat="1" applyFont="1" applyFill="1" applyBorder="1" applyAlignment="1">
      <alignment horizontal="right"/>
    </xf>
    <xf numFmtId="4" fontId="68" fillId="39" borderId="2" xfId="55" applyNumberFormat="1" applyFont="1" applyAlignment="1">
      <alignment horizontal="right"/>
    </xf>
    <xf numFmtId="4" fontId="68" fillId="5" borderId="2" xfId="5" applyNumberFormat="1" applyFont="1" applyAlignment="1">
      <alignment horizontal="right"/>
    </xf>
    <xf numFmtId="4" fontId="68" fillId="43" borderId="2" xfId="9" applyNumberFormat="1" applyFont="1">
      <alignment horizontal="center" vertical="center" wrapText="1"/>
    </xf>
    <xf numFmtId="0" fontId="67" fillId="5" borderId="2" xfId="5" applyFont="1" applyAlignment="1"/>
    <xf numFmtId="0" fontId="68" fillId="6" borderId="2" xfId="6" applyFont="1" applyAlignment="1"/>
    <xf numFmtId="0" fontId="68" fillId="6" borderId="2" xfId="6" applyFont="1" applyAlignment="1">
      <alignment horizontal="left"/>
    </xf>
    <xf numFmtId="0" fontId="67" fillId="6" borderId="2" xfId="6" applyFont="1" applyAlignment="1">
      <alignment horizontal="left"/>
    </xf>
    <xf numFmtId="0" fontId="68" fillId="5" borderId="2" xfId="5" applyFont="1" applyAlignment="1"/>
    <xf numFmtId="0" fontId="71" fillId="44" borderId="2" xfId="57" applyFont="1" applyAlignment="1">
      <alignment horizontal="right"/>
    </xf>
    <xf numFmtId="2" fontId="71" fillId="44" borderId="2" xfId="57" applyNumberFormat="1" applyFont="1" applyAlignment="1">
      <alignment horizontal="right"/>
    </xf>
    <xf numFmtId="0" fontId="74" fillId="44" borderId="2" xfId="57" applyFont="1" applyAlignment="1"/>
    <xf numFmtId="0" fontId="67" fillId="44" borderId="2" xfId="57" applyFont="1" applyAlignment="1">
      <alignment horizontal="left"/>
    </xf>
    <xf numFmtId="4" fontId="67" fillId="44" borderId="2" xfId="57" applyNumberFormat="1" applyFont="1" applyAlignment="1">
      <alignment horizontal="right"/>
    </xf>
    <xf numFmtId="2" fontId="75" fillId="44" borderId="2" xfId="57" applyNumberFormat="1" applyFont="1" applyAlignment="1"/>
    <xf numFmtId="0" fontId="68" fillId="4" borderId="2" xfId="4" applyFont="1" applyAlignment="1">
      <alignment horizontal="right"/>
    </xf>
    <xf numFmtId="0" fontId="8" fillId="6" borderId="2" xfId="6" applyFont="1" applyAlignment="1"/>
    <xf numFmtId="0" fontId="3" fillId="44" borderId="2" xfId="57" applyFont="1" applyAlignment="1"/>
    <xf numFmtId="4" fontId="68" fillId="53" borderId="0" xfId="0" applyNumberFormat="1" applyFont="1" applyFill="1" applyBorder="1" applyAlignment="1">
      <alignment horizontal="right"/>
    </xf>
    <xf numFmtId="0" fontId="69" fillId="44" borderId="2" xfId="57" applyFont="1" applyAlignment="1">
      <alignment horizontal="right"/>
    </xf>
    <xf numFmtId="4" fontId="68" fillId="55" borderId="0" xfId="0" applyNumberFormat="1" applyFont="1" applyFill="1" applyBorder="1" applyAlignment="1">
      <alignment horizontal="right"/>
    </xf>
    <xf numFmtId="4" fontId="68" fillId="52" borderId="0" xfId="0" applyNumberFormat="1" applyFont="1" applyFill="1" applyBorder="1" applyAlignment="1">
      <alignment horizontal="right"/>
    </xf>
    <xf numFmtId="0" fontId="68" fillId="4" borderId="2" xfId="4" applyFont="1" applyAlignment="1">
      <alignment horizontal="center"/>
    </xf>
    <xf numFmtId="0" fontId="68" fillId="4" borderId="2" xfId="4" applyFont="1" applyAlignment="1">
      <alignment horizontal="right"/>
    </xf>
    <xf numFmtId="20" fontId="26" fillId="0" borderId="0" xfId="3" applyNumberFormat="1"/>
    <xf numFmtId="0" fontId="0" fillId="0" borderId="0" xfId="0" applyFont="1" applyAlignment="1"/>
    <xf numFmtId="2" fontId="42" fillId="49" borderId="0" xfId="0" applyNumberFormat="1" applyFont="1" applyFill="1" applyAlignment="1">
      <alignment horizontal="center"/>
    </xf>
    <xf numFmtId="0" fontId="42" fillId="49" borderId="0" xfId="0" applyFont="1" applyFill="1" applyAlignment="1">
      <alignment horizontal="center"/>
    </xf>
    <xf numFmtId="2" fontId="34" fillId="0" borderId="0" xfId="0" applyNumberFormat="1" applyFont="1" applyAlignment="1"/>
    <xf numFmtId="2" fontId="34" fillId="0" borderId="0" xfId="0" applyNumberFormat="1" applyFont="1" applyAlignment="1">
      <alignment horizontal="right"/>
    </xf>
    <xf numFmtId="0" fontId="33" fillId="57" borderId="0" xfId="0" applyFont="1" applyFill="1" applyAlignment="1">
      <alignment horizontal="right"/>
    </xf>
    <xf numFmtId="4" fontId="33" fillId="56" borderId="35" xfId="0" applyNumberFormat="1" applyFont="1" applyFill="1" applyBorder="1" applyAlignment="1">
      <alignment horizontal="right"/>
    </xf>
    <xf numFmtId="2" fontId="34" fillId="0" borderId="0" xfId="0" applyNumberFormat="1" applyFont="1"/>
    <xf numFmtId="4" fontId="33" fillId="51" borderId="35" xfId="0" applyNumberFormat="1" applyFont="1" applyFill="1" applyBorder="1" applyAlignment="1">
      <alignment horizontal="right"/>
    </xf>
    <xf numFmtId="2" fontId="34" fillId="49" borderId="0" xfId="0" applyNumberFormat="1" applyFont="1" applyFill="1" applyAlignment="1"/>
    <xf numFmtId="0" fontId="33" fillId="58" borderId="0" xfId="0" applyFont="1" applyFill="1" applyAlignment="1">
      <alignment horizontal="right"/>
    </xf>
    <xf numFmtId="4" fontId="33" fillId="53" borderId="35" xfId="0" applyNumberFormat="1" applyFont="1" applyFill="1" applyBorder="1" applyAlignment="1">
      <alignment horizontal="right"/>
    </xf>
    <xf numFmtId="4" fontId="33" fillId="54" borderId="35" xfId="0" applyNumberFormat="1" applyFont="1" applyFill="1" applyBorder="1" applyAlignment="1">
      <alignment horizontal="right"/>
    </xf>
    <xf numFmtId="4" fontId="33" fillId="55" borderId="35" xfId="0" applyNumberFormat="1" applyFont="1" applyFill="1" applyBorder="1" applyAlignment="1">
      <alignment horizontal="right"/>
    </xf>
    <xf numFmtId="0" fontId="34" fillId="0" borderId="0" xfId="0" applyFont="1" applyAlignment="1"/>
    <xf numFmtId="0" fontId="34" fillId="0" borderId="0" xfId="0" applyFont="1" applyAlignment="1">
      <alignment horizontal="center"/>
    </xf>
    <xf numFmtId="2" fontId="80" fillId="0" borderId="0" xfId="0" applyNumberFormat="1" applyFont="1" applyAlignment="1">
      <alignment horizontal="right"/>
    </xf>
    <xf numFmtId="0" fontId="34" fillId="59" borderId="0" xfId="0" applyFont="1" applyFill="1" applyAlignment="1"/>
    <xf numFmtId="0" fontId="81" fillId="60" borderId="0" xfId="0" applyFont="1" applyFill="1" applyAlignment="1"/>
    <xf numFmtId="0" fontId="34" fillId="0" borderId="0" xfId="0" applyFont="1" applyAlignment="1">
      <alignment horizontal="right"/>
    </xf>
    <xf numFmtId="2" fontId="30" fillId="61" borderId="0" xfId="0" applyNumberFormat="1" applyFont="1" applyFill="1" applyAlignment="1">
      <alignment horizontal="right"/>
    </xf>
    <xf numFmtId="0" fontId="34" fillId="62" borderId="0" xfId="0" applyFont="1" applyFill="1" applyAlignment="1"/>
    <xf numFmtId="0" fontId="34" fillId="63" borderId="0" xfId="0" applyFont="1" applyFill="1" applyAlignment="1"/>
    <xf numFmtId="0" fontId="34" fillId="58" borderId="0" xfId="0" applyFont="1" applyFill="1" applyAlignment="1"/>
    <xf numFmtId="4" fontId="33" fillId="50" borderId="35" xfId="0" applyNumberFormat="1" applyFont="1" applyFill="1" applyBorder="1" applyAlignment="1">
      <alignment horizontal="right"/>
    </xf>
    <xf numFmtId="4" fontId="33" fillId="52" borderId="0" xfId="0" applyNumberFormat="1" applyFont="1" applyFill="1" applyAlignment="1">
      <alignment horizontal="right"/>
    </xf>
    <xf numFmtId="4" fontId="33" fillId="52" borderId="35" xfId="0" applyNumberFormat="1" applyFont="1" applyFill="1" applyBorder="1" applyAlignment="1">
      <alignment horizontal="right"/>
    </xf>
    <xf numFmtId="4" fontId="33" fillId="50" borderId="0" xfId="0" applyNumberFormat="1" applyFont="1" applyFill="1" applyAlignment="1">
      <alignment horizontal="right"/>
    </xf>
    <xf numFmtId="4" fontId="33" fillId="55" borderId="0" xfId="0" applyNumberFormat="1" applyFont="1" applyFill="1" applyAlignment="1">
      <alignment horizontal="right"/>
    </xf>
    <xf numFmtId="2" fontId="36" fillId="0" borderId="0" xfId="0" applyNumberFormat="1" applyFont="1" applyAlignment="1"/>
    <xf numFmtId="0" fontId="8" fillId="6" borderId="2" xfId="6" applyFont="1" applyAlignment="1"/>
    <xf numFmtId="0" fontId="8" fillId="6" borderId="2" xfId="6" applyFont="1" applyAlignment="1"/>
    <xf numFmtId="0" fontId="8" fillId="6" borderId="2" xfId="6" applyFont="1" applyAlignment="1"/>
    <xf numFmtId="0" fontId="8" fillId="44" borderId="2" xfId="57" applyFont="1" applyAlignment="1"/>
    <xf numFmtId="0" fontId="0" fillId="44" borderId="2" xfId="57" applyFont="1" applyAlignment="1"/>
    <xf numFmtId="0" fontId="73" fillId="4" borderId="2" xfId="4" applyFont="1" applyAlignment="1"/>
    <xf numFmtId="0" fontId="34" fillId="6" borderId="2" xfId="6" applyFont="1" applyAlignment="1"/>
    <xf numFmtId="0" fontId="34" fillId="44" borderId="2" xfId="57" applyFont="1" applyAlignment="1"/>
    <xf numFmtId="2" fontId="80" fillId="44" borderId="2" xfId="57" applyNumberFormat="1" applyFont="1" applyAlignment="1"/>
    <xf numFmtId="2" fontId="34" fillId="44" borderId="2" xfId="57" applyNumberFormat="1" applyFont="1" applyAlignment="1"/>
    <xf numFmtId="2" fontId="82" fillId="44" borderId="2" xfId="57" applyNumberFormat="1" applyFont="1" applyAlignment="1"/>
    <xf numFmtId="0" fontId="33" fillId="4" borderId="2" xfId="4" applyFont="1" applyAlignment="1">
      <alignment horizontal="center"/>
    </xf>
    <xf numFmtId="0" fontId="36" fillId="6" borderId="2" xfId="6" applyFont="1" applyAlignment="1"/>
    <xf numFmtId="4" fontId="33" fillId="41" borderId="2" xfId="10" applyNumberFormat="1" applyFont="1" applyAlignment="1">
      <alignment horizontal="right"/>
    </xf>
    <xf numFmtId="4" fontId="33" fillId="43" borderId="2" xfId="9" applyNumberFormat="1" applyFont="1">
      <alignment horizontal="center" vertical="center" wrapText="1"/>
    </xf>
    <xf numFmtId="4" fontId="33" fillId="4" borderId="2" xfId="4" applyNumberFormat="1" applyFont="1" applyAlignment="1">
      <alignment horizontal="right"/>
    </xf>
    <xf numFmtId="4" fontId="33" fillId="5" borderId="2" xfId="5" applyNumberFormat="1" applyFont="1" applyAlignment="1">
      <alignment horizontal="right"/>
    </xf>
    <xf numFmtId="4" fontId="33" fillId="3" borderId="2" xfId="2" applyNumberFormat="1" applyFont="1" applyAlignment="1">
      <alignment horizontal="right"/>
    </xf>
    <xf numFmtId="4" fontId="33" fillId="39" borderId="2" xfId="55" applyNumberFormat="1" applyFont="1" applyAlignment="1">
      <alignment horizontal="right"/>
    </xf>
    <xf numFmtId="2" fontId="8" fillId="44" borderId="2" xfId="57" applyNumberFormat="1" applyFont="1" applyAlignment="1"/>
    <xf numFmtId="0" fontId="78" fillId="2" borderId="0" xfId="0" applyFont="1" applyFill="1"/>
    <xf numFmtId="0" fontId="8" fillId="44" borderId="2" xfId="57" applyFont="1" applyAlignment="1"/>
    <xf numFmtId="0" fontId="83" fillId="0" borderId="0" xfId="3" applyFont="1"/>
    <xf numFmtId="0" fontId="33" fillId="44" borderId="2" xfId="57" applyFont="1" applyAlignment="1">
      <alignment wrapText="1"/>
    </xf>
    <xf numFmtId="0" fontId="30" fillId="0" borderId="0" xfId="61"/>
    <xf numFmtId="0" fontId="34" fillId="0" borderId="0" xfId="61" applyFont="1" applyAlignment="1">
      <alignment horizontal="center" vertical="center"/>
    </xf>
    <xf numFmtId="1" fontId="34" fillId="71" borderId="0" xfId="61" applyNumberFormat="1" applyFont="1" applyFill="1"/>
    <xf numFmtId="4" fontId="34" fillId="71" borderId="0" xfId="61" applyNumberFormat="1" applyFont="1" applyFill="1"/>
    <xf numFmtId="4" fontId="34" fillId="70" borderId="0" xfId="61" applyNumberFormat="1" applyFont="1" applyFill="1"/>
    <xf numFmtId="0" fontId="34" fillId="71" borderId="0" xfId="61" applyFont="1" applyFill="1" applyAlignment="1">
      <alignment horizontal="center" vertical="center"/>
    </xf>
    <xf numFmtId="0" fontId="34" fillId="71" borderId="0" xfId="61" applyFont="1" applyFill="1"/>
    <xf numFmtId="0" fontId="34" fillId="70" borderId="0" xfId="61" applyFont="1" applyFill="1"/>
    <xf numFmtId="1" fontId="34" fillId="69" borderId="0" xfId="61" applyNumberFormat="1" applyFont="1" applyFill="1"/>
    <xf numFmtId="0" fontId="34" fillId="69" borderId="0" xfId="61" applyFont="1" applyFill="1" applyAlignment="1">
      <alignment horizontal="center" vertical="center"/>
    </xf>
    <xf numFmtId="0" fontId="34" fillId="65" borderId="0" xfId="61" applyFont="1" applyFill="1" applyAlignment="1">
      <alignment vertical="center"/>
    </xf>
    <xf numFmtId="0" fontId="34" fillId="70" borderId="0" xfId="61" applyFont="1" applyFill="1" applyAlignment="1">
      <alignment horizontal="center" vertical="center"/>
    </xf>
    <xf numFmtId="4" fontId="34" fillId="71" borderId="0" xfId="61" applyNumberFormat="1" applyFont="1" applyFill="1" applyAlignment="1">
      <alignment horizontal="center" vertical="center"/>
    </xf>
    <xf numFmtId="4" fontId="34" fillId="70" borderId="0" xfId="61" applyNumberFormat="1" applyFont="1" applyFill="1" applyAlignment="1">
      <alignment horizontal="center" vertical="center"/>
    </xf>
    <xf numFmtId="4" fontId="87" fillId="71" borderId="0" xfId="61" applyNumberFormat="1" applyFont="1" applyFill="1" applyAlignment="1">
      <alignment horizontal="center" vertical="center"/>
    </xf>
    <xf numFmtId="0" fontId="85" fillId="65" borderId="0" xfId="61" applyFont="1" applyFill="1" applyAlignment="1">
      <alignment horizontal="center" vertical="center"/>
    </xf>
    <xf numFmtId="0" fontId="85" fillId="67" borderId="0" xfId="61" applyFont="1" applyFill="1" applyAlignment="1">
      <alignment horizontal="center" vertical="center"/>
    </xf>
    <xf numFmtId="0" fontId="34" fillId="66" borderId="0" xfId="61" applyFont="1" applyFill="1" applyAlignment="1">
      <alignment horizontal="center" vertical="center"/>
    </xf>
    <xf numFmtId="0" fontId="85" fillId="66" borderId="0" xfId="61" applyFont="1" applyFill="1" applyAlignment="1">
      <alignment horizontal="center" vertical="center"/>
    </xf>
    <xf numFmtId="0" fontId="34" fillId="0" borderId="0" xfId="61" applyFont="1"/>
    <xf numFmtId="0" fontId="29" fillId="67" borderId="0" xfId="61" applyFont="1" applyFill="1" applyAlignment="1">
      <alignment horizontal="center" vertical="center"/>
    </xf>
    <xf numFmtId="0" fontId="29" fillId="66" borderId="0" xfId="61" applyFont="1" applyFill="1" applyAlignment="1">
      <alignment horizontal="center" vertical="center"/>
    </xf>
    <xf numFmtId="4" fontId="30" fillId="71" borderId="0" xfId="61" applyNumberFormat="1" applyFill="1" applyAlignment="1">
      <alignment horizontal="center" vertical="center"/>
    </xf>
    <xf numFmtId="0" fontId="84" fillId="66" borderId="0" xfId="61" applyFont="1" applyFill="1" applyAlignment="1">
      <alignment horizontal="center" vertical="center"/>
    </xf>
    <xf numFmtId="0" fontId="34" fillId="65" borderId="0" xfId="61" applyFont="1" applyFill="1"/>
    <xf numFmtId="0" fontId="34" fillId="65" borderId="0" xfId="61" applyFont="1" applyFill="1" applyAlignment="1">
      <alignment horizontal="center" vertical="center"/>
    </xf>
    <xf numFmtId="4" fontId="29" fillId="65" borderId="0" xfId="61" applyNumberFormat="1" applyFont="1" applyFill="1" applyAlignment="1">
      <alignment horizontal="center" vertical="center"/>
    </xf>
    <xf numFmtId="0" fontId="29" fillId="65" borderId="0" xfId="61" applyFont="1" applyFill="1" applyAlignment="1">
      <alignment horizontal="center" vertical="center"/>
    </xf>
    <xf numFmtId="1" fontId="85" fillId="65" borderId="0" xfId="61" applyNumberFormat="1" applyFont="1" applyFill="1" applyAlignment="1">
      <alignment horizontal="center" vertical="center"/>
    </xf>
    <xf numFmtId="0" fontId="86" fillId="65" borderId="0" xfId="61" applyFont="1" applyFill="1" applyAlignment="1">
      <alignment horizontal="center" vertical="center"/>
    </xf>
    <xf numFmtId="4" fontId="88" fillId="67" borderId="0" xfId="61" applyNumberFormat="1" applyFont="1" applyFill="1" applyAlignment="1">
      <alignment horizontal="center" vertical="center"/>
    </xf>
    <xf numFmtId="0" fontId="89" fillId="65" borderId="0" xfId="61" applyFont="1" applyFill="1" applyAlignment="1">
      <alignment horizontal="center" vertical="center"/>
    </xf>
    <xf numFmtId="0" fontId="89" fillId="68" borderId="0" xfId="61" applyFont="1" applyFill="1" applyAlignment="1">
      <alignment horizontal="center" vertical="center"/>
    </xf>
    <xf numFmtId="0" fontId="50" fillId="65" borderId="0" xfId="61" applyFont="1" applyFill="1" applyAlignment="1">
      <alignment horizontal="center" vertical="center"/>
    </xf>
    <xf numFmtId="0" fontId="88" fillId="66" borderId="0" xfId="61" applyFont="1" applyFill="1" applyAlignment="1">
      <alignment horizontal="center" vertical="center"/>
    </xf>
    <xf numFmtId="0" fontId="88" fillId="67" borderId="0" xfId="61" applyFont="1" applyFill="1" applyAlignment="1">
      <alignment horizontal="center" vertical="center"/>
    </xf>
    <xf numFmtId="0" fontId="50" fillId="66" borderId="0" xfId="61" applyFont="1" applyFill="1" applyAlignment="1">
      <alignment horizontal="center" vertical="center"/>
    </xf>
    <xf numFmtId="0" fontId="46" fillId="0" borderId="0" xfId="59">
      <alignment vertical="center"/>
    </xf>
    <xf numFmtId="0" fontId="94" fillId="0" borderId="0" xfId="59" applyFont="1" applyAlignment="1">
      <alignment horizontal="left" vertical="center" wrapText="1" indent="1"/>
    </xf>
    <xf numFmtId="0" fontId="96" fillId="0" borderId="0" xfId="59" applyFont="1" applyAlignment="1">
      <alignment horizontal="left" vertical="center" wrapText="1" indent="1"/>
    </xf>
    <xf numFmtId="0" fontId="92" fillId="0" borderId="0" xfId="59" applyFont="1" applyAlignment="1">
      <alignment horizontal="center" vertical="center"/>
    </xf>
    <xf numFmtId="0" fontId="95" fillId="0" borderId="0" xfId="59" applyFont="1" applyAlignment="1">
      <alignment horizontal="left" vertical="center" wrapText="1" indent="1"/>
    </xf>
    <xf numFmtId="0" fontId="46" fillId="0" borderId="0" xfId="59" applyAlignment="1">
      <alignment vertical="center" wrapText="1"/>
    </xf>
    <xf numFmtId="0" fontId="63" fillId="64" borderId="0" xfId="59" applyFont="1" applyFill="1">
      <alignment vertical="center"/>
    </xf>
    <xf numFmtId="0" fontId="93" fillId="0" borderId="0" xfId="59" applyFont="1" applyAlignment="1">
      <alignment horizontal="center" vertical="center"/>
    </xf>
    <xf numFmtId="177" fontId="101" fillId="0" borderId="0" xfId="62" applyNumberFormat="1" applyFont="1">
      <alignment vertical="center"/>
    </xf>
    <xf numFmtId="0" fontId="98" fillId="0" borderId="0" xfId="62">
      <alignment vertical="center"/>
    </xf>
    <xf numFmtId="0" fontId="102" fillId="0" borderId="41" xfId="62" applyFont="1" applyBorder="1" applyAlignment="1">
      <alignment horizontal="center" vertical="center"/>
    </xf>
    <xf numFmtId="0" fontId="103" fillId="79" borderId="42" xfId="62" applyFont="1" applyFill="1" applyBorder="1" applyAlignment="1">
      <alignment horizontal="center" vertical="center"/>
    </xf>
    <xf numFmtId="0" fontId="103" fillId="80" borderId="42" xfId="62" applyFont="1" applyFill="1" applyBorder="1" applyAlignment="1">
      <alignment horizontal="center" vertical="center"/>
    </xf>
    <xf numFmtId="0" fontId="103" fillId="81" borderId="42" xfId="62" applyFont="1" applyFill="1" applyBorder="1" applyAlignment="1">
      <alignment horizontal="center" vertical="center"/>
    </xf>
    <xf numFmtId="0" fontId="104" fillId="0" borderId="42" xfId="62" applyFont="1" applyBorder="1" applyAlignment="1">
      <alignment horizontal="center" vertical="center"/>
    </xf>
    <xf numFmtId="0" fontId="103" fillId="0" borderId="42" xfId="62" applyFont="1" applyBorder="1" applyAlignment="1">
      <alignment horizontal="center" vertical="center"/>
    </xf>
    <xf numFmtId="0" fontId="103" fillId="82" borderId="43" xfId="62" applyFont="1" applyFill="1" applyBorder="1" applyAlignment="1">
      <alignment horizontal="center" vertical="center"/>
    </xf>
    <xf numFmtId="0" fontId="98" fillId="0" borderId="47" xfId="62" applyBorder="1">
      <alignment vertical="center"/>
    </xf>
    <xf numFmtId="0" fontId="98" fillId="0" borderId="48" xfId="62" applyBorder="1" applyProtection="1">
      <alignment vertical="center"/>
      <protection locked="0"/>
    </xf>
    <xf numFmtId="0" fontId="98" fillId="0" borderId="41" xfId="62" applyBorder="1">
      <alignment vertical="center"/>
    </xf>
    <xf numFmtId="0" fontId="98" fillId="0" borderId="43" xfId="62" applyBorder="1" applyProtection="1">
      <alignment vertical="center"/>
      <protection locked="0"/>
    </xf>
    <xf numFmtId="0" fontId="93" fillId="0" borderId="47" xfId="62" applyFont="1" applyBorder="1" applyAlignment="1">
      <alignment horizontal="center" vertical="center"/>
    </xf>
    <xf numFmtId="0" fontId="93" fillId="0" borderId="0" xfId="62" applyFont="1" applyAlignment="1" applyProtection="1">
      <alignment horizontal="center" vertical="center"/>
      <protection locked="0"/>
    </xf>
    <xf numFmtId="177" fontId="93" fillId="82" borderId="48" xfId="62" applyNumberFormat="1" applyFont="1" applyFill="1" applyBorder="1" applyAlignment="1" applyProtection="1">
      <alignment horizontal="center" vertical="center"/>
      <protection locked="0"/>
    </xf>
    <xf numFmtId="0" fontId="46" fillId="0" borderId="47" xfId="62" applyFont="1" applyBorder="1" applyAlignment="1">
      <alignment horizontal="center" vertical="center"/>
    </xf>
    <xf numFmtId="0" fontId="106" fillId="0" borderId="48" xfId="62" applyFont="1" applyBorder="1" applyProtection="1">
      <alignment vertical="center"/>
      <protection locked="0"/>
    </xf>
    <xf numFmtId="0" fontId="98" fillId="0" borderId="47" xfId="62" applyBorder="1" applyProtection="1">
      <alignment vertical="center"/>
      <protection hidden="1"/>
    </xf>
    <xf numFmtId="0" fontId="98" fillId="0" borderId="48" xfId="62" applyBorder="1" applyProtection="1">
      <alignment vertical="center"/>
      <protection hidden="1"/>
    </xf>
    <xf numFmtId="177" fontId="107" fillId="0" borderId="0" xfId="62" applyNumberFormat="1" applyFont="1">
      <alignment vertical="center"/>
    </xf>
    <xf numFmtId="0" fontId="93" fillId="0" borderId="47" xfId="62" applyFont="1" applyBorder="1" applyProtection="1">
      <alignment vertical="center"/>
      <protection hidden="1"/>
    </xf>
    <xf numFmtId="0" fontId="107" fillId="0" borderId="48" xfId="62" applyFont="1" applyBorder="1" applyProtection="1">
      <alignment vertical="center"/>
      <protection hidden="1"/>
    </xf>
    <xf numFmtId="0" fontId="93" fillId="0" borderId="0" xfId="62" applyFont="1">
      <alignment vertical="center"/>
    </xf>
    <xf numFmtId="0" fontId="93" fillId="0" borderId="48" xfId="62" applyFont="1" applyBorder="1" applyProtection="1">
      <alignment vertical="center"/>
      <protection hidden="1"/>
    </xf>
    <xf numFmtId="0" fontId="93" fillId="0" borderId="44" xfId="62" applyFont="1" applyBorder="1" applyProtection="1">
      <alignment vertical="center"/>
      <protection hidden="1"/>
    </xf>
    <xf numFmtId="0" fontId="98" fillId="0" borderId="46" xfId="62" applyBorder="1" applyProtection="1">
      <alignment vertical="center"/>
      <protection hidden="1"/>
    </xf>
    <xf numFmtId="0" fontId="93" fillId="0" borderId="44" xfId="62" applyFont="1" applyBorder="1">
      <alignment vertical="center"/>
    </xf>
    <xf numFmtId="177" fontId="47" fillId="0" borderId="0" xfId="62" applyNumberFormat="1" applyFont="1">
      <alignment vertical="center"/>
    </xf>
    <xf numFmtId="0" fontId="46" fillId="0" borderId="0" xfId="62" applyFont="1">
      <alignment vertical="center"/>
    </xf>
    <xf numFmtId="177" fontId="105" fillId="0" borderId="0" xfId="62" applyNumberFormat="1" applyFont="1" applyAlignment="1" applyProtection="1">
      <alignment horizontal="center" vertical="center"/>
      <protection hidden="1"/>
    </xf>
    <xf numFmtId="0" fontId="98" fillId="0" borderId="47" xfId="62" applyBorder="1" applyAlignment="1">
      <alignment horizontal="center" vertical="center"/>
    </xf>
    <xf numFmtId="0" fontId="98" fillId="0" borderId="0" xfId="62" applyAlignment="1" applyProtection="1">
      <alignment horizontal="center" vertical="center"/>
      <protection locked="0"/>
    </xf>
    <xf numFmtId="0" fontId="101" fillId="0" borderId="48" xfId="62" applyFont="1" applyBorder="1">
      <alignment vertical="center"/>
    </xf>
    <xf numFmtId="0" fontId="93" fillId="0" borderId="47" xfId="62" applyFont="1" applyBorder="1">
      <alignment vertical="center"/>
    </xf>
    <xf numFmtId="0" fontId="107" fillId="0" borderId="48" xfId="62" applyFont="1" applyBorder="1">
      <alignment vertical="center"/>
    </xf>
    <xf numFmtId="0" fontId="93" fillId="0" borderId="46" xfId="62" applyFont="1" applyBorder="1" applyProtection="1">
      <alignment vertical="center"/>
      <protection hidden="1"/>
    </xf>
    <xf numFmtId="0" fontId="98" fillId="0" borderId="46" xfId="62" applyBorder="1">
      <alignment vertical="center"/>
    </xf>
    <xf numFmtId="0" fontId="93" fillId="0" borderId="39" xfId="62" applyFont="1" applyBorder="1">
      <alignment vertical="center"/>
    </xf>
    <xf numFmtId="0" fontId="98" fillId="0" borderId="40" xfId="62" applyBorder="1" applyProtection="1">
      <alignment vertical="center"/>
      <protection hidden="1"/>
    </xf>
    <xf numFmtId="0" fontId="98" fillId="0" borderId="44" xfId="62" applyBorder="1">
      <alignment vertical="center"/>
    </xf>
    <xf numFmtId="0" fontId="98" fillId="0" borderId="46" xfId="62" applyBorder="1" applyProtection="1">
      <alignment vertical="center"/>
      <protection locked="0"/>
    </xf>
    <xf numFmtId="0" fontId="101" fillId="0" borderId="49" xfId="62" applyFont="1" applyBorder="1" applyProtection="1">
      <alignment vertical="center"/>
      <protection hidden="1"/>
    </xf>
    <xf numFmtId="0" fontId="98" fillId="0" borderId="41" xfId="62" applyBorder="1" applyProtection="1">
      <alignment vertical="center"/>
      <protection hidden="1"/>
    </xf>
    <xf numFmtId="0" fontId="98" fillId="0" borderId="43" xfId="62" applyBorder="1" applyProtection="1">
      <alignment vertical="center"/>
      <protection hidden="1"/>
    </xf>
    <xf numFmtId="0" fontId="46" fillId="0" borderId="47" xfId="62" applyFont="1" applyBorder="1">
      <alignment vertical="center"/>
    </xf>
    <xf numFmtId="0" fontId="46" fillId="0" borderId="48" xfId="62" applyFont="1" applyBorder="1" applyProtection="1">
      <alignment vertical="center"/>
      <protection locked="0"/>
    </xf>
    <xf numFmtId="0" fontId="101" fillId="0" borderId="50" xfId="62" applyFont="1" applyBorder="1" applyProtection="1">
      <alignment vertical="center"/>
      <protection hidden="1"/>
    </xf>
    <xf numFmtId="0" fontId="108" fillId="0" borderId="20" xfId="62" applyFont="1" applyBorder="1" applyAlignment="1" applyProtection="1">
      <alignment horizontal="center" vertical="center"/>
      <protection hidden="1"/>
    </xf>
    <xf numFmtId="0" fontId="46" fillId="0" borderId="44" xfId="62" applyFont="1" applyBorder="1">
      <alignment vertical="center"/>
    </xf>
    <xf numFmtId="0" fontId="106" fillId="0" borderId="20" xfId="62" applyFont="1" applyBorder="1" applyProtection="1">
      <alignment vertical="center"/>
      <protection locked="0"/>
    </xf>
    <xf numFmtId="0" fontId="98" fillId="0" borderId="20" xfId="62" applyBorder="1" applyAlignment="1" applyProtection="1">
      <alignment horizontal="center" vertical="center"/>
      <protection locked="0" hidden="1"/>
    </xf>
    <xf numFmtId="0" fontId="98" fillId="0" borderId="44" xfId="62" applyBorder="1" applyProtection="1">
      <alignment vertical="center"/>
      <protection hidden="1"/>
    </xf>
    <xf numFmtId="0" fontId="93" fillId="79" borderId="0" xfId="62" applyFont="1" applyFill="1" applyBorder="1" applyAlignment="1" applyProtection="1">
      <alignment horizontal="center" vertical="center"/>
      <protection locked="0"/>
    </xf>
    <xf numFmtId="0" fontId="93" fillId="80" borderId="0" xfId="62" applyFont="1" applyFill="1" applyBorder="1" applyAlignment="1" applyProtection="1">
      <alignment horizontal="center" vertical="center"/>
      <protection locked="0"/>
    </xf>
    <xf numFmtId="0" fontId="93" fillId="81" borderId="0" xfId="62" applyFont="1" applyFill="1" applyBorder="1" applyAlignment="1" applyProtection="1">
      <alignment horizontal="center" vertical="center"/>
      <protection locked="0"/>
    </xf>
    <xf numFmtId="177" fontId="105" fillId="0" borderId="0" xfId="62" applyNumberFormat="1" applyFont="1" applyBorder="1" applyAlignment="1" applyProtection="1">
      <alignment horizontal="center" vertical="center"/>
      <protection locked="0"/>
    </xf>
    <xf numFmtId="0" fontId="93" fillId="0" borderId="0" xfId="62" applyFont="1" applyBorder="1" applyAlignment="1" applyProtection="1">
      <alignment horizontal="center" vertical="center"/>
      <protection locked="0"/>
    </xf>
    <xf numFmtId="0" fontId="93" fillId="0" borderId="44" xfId="62" applyFont="1" applyBorder="1" applyAlignment="1">
      <alignment horizontal="center" vertical="center"/>
    </xf>
    <xf numFmtId="0" fontId="93" fillId="79" borderId="45" xfId="62" applyFont="1" applyFill="1" applyBorder="1" applyAlignment="1" applyProtection="1">
      <alignment horizontal="center" vertical="center"/>
      <protection locked="0"/>
    </xf>
    <xf numFmtId="0" fontId="93" fillId="80" borderId="45" xfId="62" applyFont="1" applyFill="1" applyBorder="1" applyAlignment="1" applyProtection="1">
      <alignment horizontal="center" vertical="center"/>
      <protection locked="0"/>
    </xf>
    <xf numFmtId="0" fontId="93" fillId="81" borderId="45" xfId="62" applyFont="1" applyFill="1" applyBorder="1" applyAlignment="1" applyProtection="1">
      <alignment horizontal="center" vertical="center"/>
      <protection locked="0"/>
    </xf>
    <xf numFmtId="177" fontId="105" fillId="0" borderId="45" xfId="62" applyNumberFormat="1" applyFont="1" applyBorder="1" applyAlignment="1" applyProtection="1">
      <alignment horizontal="center" vertical="center"/>
      <protection locked="0"/>
    </xf>
    <xf numFmtId="0" fontId="93" fillId="0" borderId="45" xfId="62" applyFont="1" applyBorder="1" applyAlignment="1" applyProtection="1">
      <alignment horizontal="center" vertical="center"/>
      <protection locked="0"/>
    </xf>
    <xf numFmtId="177" fontId="93" fillId="82" borderId="46" xfId="62" applyNumberFormat="1" applyFont="1" applyFill="1" applyBorder="1" applyAlignment="1" applyProtection="1">
      <alignment horizontal="center" vertical="center"/>
      <protection locked="0"/>
    </xf>
    <xf numFmtId="0" fontId="103" fillId="82" borderId="42" xfId="62" applyFont="1" applyFill="1" applyBorder="1" applyAlignment="1">
      <alignment horizontal="center" vertical="center"/>
    </xf>
    <xf numFmtId="0" fontId="104" fillId="0" borderId="43" xfId="62" applyFont="1" applyBorder="1" applyAlignment="1">
      <alignment horizontal="center" vertical="center"/>
    </xf>
    <xf numFmtId="177" fontId="93" fillId="82" borderId="0" xfId="62" applyNumberFormat="1" applyFont="1" applyFill="1" applyBorder="1" applyAlignment="1" applyProtection="1">
      <alignment horizontal="center" vertical="center"/>
      <protection locked="0"/>
    </xf>
    <xf numFmtId="177" fontId="105" fillId="0" borderId="48" xfId="62" applyNumberFormat="1" applyFont="1" applyBorder="1" applyAlignment="1" applyProtection="1">
      <alignment horizontal="center" vertical="center"/>
      <protection hidden="1"/>
    </xf>
    <xf numFmtId="177" fontId="93" fillId="82" borderId="45" xfId="62" applyNumberFormat="1" applyFont="1" applyFill="1" applyBorder="1" applyAlignment="1" applyProtection="1">
      <alignment horizontal="center" vertical="center"/>
      <protection locked="0"/>
    </xf>
    <xf numFmtId="177" fontId="105" fillId="0" borderId="46" xfId="62" applyNumberFormat="1" applyFont="1" applyBorder="1" applyAlignment="1" applyProtection="1">
      <alignment horizontal="center" vertical="center"/>
      <protection hidden="1"/>
    </xf>
    <xf numFmtId="0" fontId="98" fillId="83" borderId="41" xfId="62" applyFill="1" applyBorder="1" applyAlignment="1">
      <alignment horizontal="center" vertical="center"/>
    </xf>
    <xf numFmtId="0" fontId="98" fillId="83" borderId="43" xfId="62" applyFill="1" applyBorder="1" applyAlignment="1">
      <alignment horizontal="center" vertical="center"/>
    </xf>
    <xf numFmtId="0" fontId="98" fillId="83" borderId="44" xfId="62" applyFill="1" applyBorder="1" applyAlignment="1">
      <alignment horizontal="center" vertical="center"/>
    </xf>
    <xf numFmtId="0" fontId="98" fillId="83" borderId="46" xfId="62" applyFill="1" applyBorder="1" applyAlignment="1">
      <alignment horizontal="center" vertical="center"/>
    </xf>
    <xf numFmtId="0" fontId="98" fillId="84" borderId="41" xfId="62" applyFill="1" applyBorder="1" applyAlignment="1">
      <alignment horizontal="center" vertical="center"/>
    </xf>
    <xf numFmtId="0" fontId="98" fillId="84" borderId="42" xfId="62" applyFill="1" applyBorder="1" applyAlignment="1">
      <alignment horizontal="center" vertical="center"/>
    </xf>
    <xf numFmtId="0" fontId="98" fillId="84" borderId="43" xfId="62" applyFill="1" applyBorder="1" applyAlignment="1">
      <alignment horizontal="center" vertical="center"/>
    </xf>
    <xf numFmtId="0" fontId="98" fillId="84" borderId="44" xfId="62" applyFill="1" applyBorder="1" applyAlignment="1">
      <alignment horizontal="center" vertical="center"/>
    </xf>
    <xf numFmtId="0" fontId="98" fillId="84" borderId="45" xfId="62" applyFill="1" applyBorder="1" applyAlignment="1">
      <alignment horizontal="center" vertical="center"/>
    </xf>
    <xf numFmtId="0" fontId="98" fillId="84" borderId="46" xfId="62" applyFill="1" applyBorder="1" applyAlignment="1">
      <alignment horizontal="center" vertical="center"/>
    </xf>
    <xf numFmtId="0" fontId="93" fillId="0" borderId="41" xfId="62" applyFont="1" applyBorder="1" applyAlignment="1">
      <alignment horizontal="center" vertical="center"/>
    </xf>
    <xf numFmtId="0" fontId="93" fillId="0" borderId="44" xfId="62" applyFont="1" applyBorder="1" applyAlignment="1">
      <alignment horizontal="center" vertical="center"/>
    </xf>
    <xf numFmtId="0" fontId="106" fillId="0" borderId="43" xfId="62" applyFont="1" applyBorder="1" applyAlignment="1" applyProtection="1">
      <alignment horizontal="center" vertical="center"/>
      <protection hidden="1"/>
    </xf>
    <xf numFmtId="0" fontId="106" fillId="0" borderId="46" xfId="62" applyFont="1" applyBorder="1" applyAlignment="1" applyProtection="1">
      <alignment horizontal="center" vertical="center"/>
      <protection hidden="1"/>
    </xf>
    <xf numFmtId="0" fontId="99" fillId="75" borderId="41" xfId="62" applyFont="1" applyFill="1" applyBorder="1" applyAlignment="1">
      <alignment horizontal="center" vertical="center" wrapText="1"/>
    </xf>
    <xf numFmtId="0" fontId="99" fillId="75" borderId="42" xfId="62" applyFont="1" applyFill="1" applyBorder="1" applyAlignment="1">
      <alignment horizontal="center" vertical="center"/>
    </xf>
    <xf numFmtId="0" fontId="99" fillId="75" borderId="43" xfId="62" applyFont="1" applyFill="1" applyBorder="1" applyAlignment="1">
      <alignment horizontal="center" vertical="center"/>
    </xf>
    <xf numFmtId="0" fontId="98" fillId="80" borderId="41" xfId="62" applyFill="1" applyBorder="1" applyAlignment="1">
      <alignment horizontal="center" vertical="center"/>
    </xf>
    <xf numFmtId="0" fontId="46" fillId="80" borderId="43" xfId="62" applyFont="1" applyFill="1" applyBorder="1" applyAlignment="1">
      <alignment horizontal="center" vertical="center"/>
    </xf>
    <xf numFmtId="0" fontId="46" fillId="80" borderId="44" xfId="62" applyFont="1" applyFill="1" applyBorder="1" applyAlignment="1">
      <alignment horizontal="center" vertical="center"/>
    </xf>
    <xf numFmtId="0" fontId="46" fillId="80" borderId="46" xfId="62" applyFont="1" applyFill="1" applyBorder="1" applyAlignment="1">
      <alignment horizontal="center" vertical="center"/>
    </xf>
    <xf numFmtId="0" fontId="98" fillId="80" borderId="43" xfId="62" applyFill="1" applyBorder="1" applyAlignment="1">
      <alignment horizontal="center" vertical="center"/>
    </xf>
    <xf numFmtId="0" fontId="98" fillId="80" borderId="44" xfId="62" applyFill="1" applyBorder="1" applyAlignment="1">
      <alignment horizontal="center" vertical="center"/>
    </xf>
    <xf numFmtId="0" fontId="98" fillId="80" borderId="46" xfId="62" applyFill="1" applyBorder="1" applyAlignment="1">
      <alignment horizontal="center" vertical="center"/>
    </xf>
    <xf numFmtId="0" fontId="46" fillId="0" borderId="0" xfId="62" applyFont="1" applyAlignment="1">
      <alignment horizontal="center" vertical="center"/>
    </xf>
    <xf numFmtId="0" fontId="99" fillId="75" borderId="44" xfId="62" applyFont="1" applyFill="1" applyBorder="1" applyAlignment="1">
      <alignment horizontal="center" vertical="center"/>
    </xf>
    <xf numFmtId="0" fontId="99" fillId="75" borderId="45" xfId="62" applyFont="1" applyFill="1" applyBorder="1" applyAlignment="1">
      <alignment horizontal="center" vertical="center"/>
    </xf>
    <xf numFmtId="0" fontId="99" fillId="75" borderId="46" xfId="62" applyFont="1" applyFill="1" applyBorder="1" applyAlignment="1">
      <alignment horizontal="center" vertical="center"/>
    </xf>
    <xf numFmtId="0" fontId="98" fillId="76" borderId="41" xfId="62" applyFill="1" applyBorder="1" applyAlignment="1">
      <alignment horizontal="center" vertical="center"/>
    </xf>
    <xf numFmtId="0" fontId="98" fillId="76" borderId="43" xfId="62" applyFill="1" applyBorder="1" applyAlignment="1">
      <alignment horizontal="center" vertical="center"/>
    </xf>
    <xf numFmtId="0" fontId="98" fillId="76" borderId="44" xfId="62" applyFill="1" applyBorder="1" applyAlignment="1">
      <alignment horizontal="center" vertical="center"/>
    </xf>
    <xf numFmtId="0" fontId="98" fillId="76" borderId="46" xfId="62" applyFill="1" applyBorder="1" applyAlignment="1">
      <alignment horizontal="center" vertical="center"/>
    </xf>
    <xf numFmtId="0" fontId="98" fillId="77" borderId="41" xfId="62" applyFill="1" applyBorder="1" applyAlignment="1">
      <alignment horizontal="center" vertical="center"/>
    </xf>
    <xf numFmtId="0" fontId="46" fillId="77" borderId="43" xfId="62" applyFont="1" applyFill="1" applyBorder="1" applyAlignment="1">
      <alignment horizontal="center" vertical="center"/>
    </xf>
    <xf numFmtId="0" fontId="46" fillId="77" borderId="44" xfId="62" applyFont="1" applyFill="1" applyBorder="1" applyAlignment="1">
      <alignment horizontal="center" vertical="center"/>
    </xf>
    <xf numFmtId="0" fontId="46" fillId="77" borderId="46" xfId="62" applyFont="1" applyFill="1" applyBorder="1" applyAlignment="1">
      <alignment horizontal="center" vertical="center"/>
    </xf>
    <xf numFmtId="0" fontId="98" fillId="78" borderId="41" xfId="62" applyFill="1" applyBorder="1" applyAlignment="1">
      <alignment horizontal="center" vertical="center"/>
    </xf>
    <xf numFmtId="0" fontId="98" fillId="78" borderId="43" xfId="62" applyFill="1" applyBorder="1" applyAlignment="1">
      <alignment horizontal="center" vertical="center"/>
    </xf>
    <xf numFmtId="0" fontId="98" fillId="78" borderId="44" xfId="62" applyFill="1" applyBorder="1" applyAlignment="1">
      <alignment horizontal="center" vertical="center"/>
    </xf>
    <xf numFmtId="0" fontId="98" fillId="78" borderId="46" xfId="62" applyFill="1" applyBorder="1" applyAlignment="1">
      <alignment horizontal="center" vertical="center"/>
    </xf>
    <xf numFmtId="0" fontId="59" fillId="41" borderId="18" xfId="10" applyFont="1" applyBorder="1" applyAlignment="1">
      <alignment horizontal="center" vertical="center" wrapText="1"/>
    </xf>
    <xf numFmtId="0" fontId="33" fillId="41" borderId="19" xfId="10" applyFont="1" applyBorder="1" applyAlignment="1">
      <alignment horizontal="center" vertical="center" wrapText="1"/>
    </xf>
    <xf numFmtId="0" fontId="46" fillId="73" borderId="39" xfId="59" applyFill="1" applyBorder="1" applyAlignment="1">
      <alignment horizontal="center" vertical="center"/>
    </xf>
    <xf numFmtId="0" fontId="46" fillId="73" borderId="40" xfId="59" applyFill="1" applyBorder="1" applyAlignment="1">
      <alignment horizontal="center" vertical="center"/>
    </xf>
    <xf numFmtId="0" fontId="97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46" fillId="73" borderId="0" xfId="59" applyFill="1" applyAlignment="1">
      <alignment horizontal="center" vertical="center"/>
    </xf>
    <xf numFmtId="0" fontId="46" fillId="74" borderId="0" xfId="59" applyFill="1" applyAlignment="1">
      <alignment horizontal="center" vertical="center"/>
    </xf>
    <xf numFmtId="0" fontId="91" fillId="72" borderId="0" xfId="59" applyFont="1" applyFill="1" applyAlignment="1">
      <alignment horizontal="center" vertical="center"/>
    </xf>
    <xf numFmtId="1" fontId="90" fillId="65" borderId="0" xfId="61" applyNumberFormat="1" applyFont="1" applyFill="1" applyAlignment="1">
      <alignment horizontal="center" vertical="center"/>
    </xf>
    <xf numFmtId="1" fontId="85" fillId="65" borderId="0" xfId="61" applyNumberFormat="1" applyFont="1" applyFill="1" applyAlignment="1">
      <alignment horizontal="center" vertical="center"/>
    </xf>
    <xf numFmtId="4" fontId="29" fillId="65" borderId="0" xfId="61" applyNumberFormat="1" applyFont="1" applyFill="1" applyAlignment="1">
      <alignment horizontal="center" vertical="center"/>
    </xf>
    <xf numFmtId="0" fontId="55" fillId="8" borderId="2" xfId="12" applyFont="1" applyAlignment="1">
      <alignment horizontal="center" wrapText="1"/>
    </xf>
    <xf numFmtId="0" fontId="8" fillId="44" borderId="2" xfId="57" applyFont="1" applyAlignment="1"/>
    <xf numFmtId="0" fontId="8" fillId="41" borderId="2" xfId="10" applyFont="1" applyAlignment="1"/>
    <xf numFmtId="0" fontId="48" fillId="8" borderId="18" xfId="12" applyFont="1" applyBorder="1" applyAlignment="1">
      <alignment horizontal="center"/>
    </xf>
    <xf numFmtId="0" fontId="48" fillId="8" borderId="21" xfId="12" applyFont="1" applyBorder="1" applyAlignment="1">
      <alignment horizontal="center"/>
    </xf>
    <xf numFmtId="0" fontId="48" fillId="8" borderId="19" xfId="12" applyFont="1" applyBorder="1" applyAlignment="1">
      <alignment horizontal="center"/>
    </xf>
    <xf numFmtId="0" fontId="37" fillId="4" borderId="2" xfId="4" applyFont="1" applyAlignment="1">
      <alignment horizontal="center"/>
    </xf>
    <xf numFmtId="0" fontId="8" fillId="7" borderId="2" xfId="7" applyFont="1" applyAlignment="1"/>
    <xf numFmtId="0" fontId="8" fillId="7" borderId="2" xfId="7" applyFont="1" applyAlignment="1">
      <alignment wrapText="1"/>
    </xf>
    <xf numFmtId="0" fontId="54" fillId="44" borderId="2" xfId="57" applyFont="1" applyAlignment="1">
      <alignment horizontal="center"/>
    </xf>
    <xf numFmtId="0" fontId="32" fillId="44" borderId="2" xfId="58" applyFill="1" applyBorder="1" applyAlignment="1"/>
    <xf numFmtId="0" fontId="54" fillId="44" borderId="2" xfId="57" applyFont="1" applyAlignment="1"/>
    <xf numFmtId="0" fontId="60" fillId="41" borderId="2" xfId="10" applyFont="1" applyAlignment="1">
      <alignment horizontal="center"/>
    </xf>
    <xf numFmtId="9" fontId="8" fillId="7" borderId="2" xfId="7" applyNumberFormat="1" applyFont="1" applyAlignment="1">
      <alignment horizontal="left"/>
    </xf>
    <xf numFmtId="0" fontId="8" fillId="7" borderId="2" xfId="7" applyFont="1" applyAlignment="1">
      <alignment horizontal="left"/>
    </xf>
    <xf numFmtId="176" fontId="8" fillId="7" borderId="2" xfId="7" applyNumberFormat="1" applyFont="1" applyAlignment="1">
      <alignment horizontal="left"/>
    </xf>
    <xf numFmtId="0" fontId="8" fillId="6" borderId="2" xfId="6" applyFont="1" applyAlignment="1"/>
    <xf numFmtId="0" fontId="30" fillId="7" borderId="2" xfId="7" applyFont="1" applyAlignment="1">
      <alignment vertical="center" wrapText="1"/>
    </xf>
    <xf numFmtId="0" fontId="29" fillId="5" borderId="2" xfId="5" applyFont="1" applyAlignment="1">
      <alignment horizontal="center" vertical="center" wrapText="1"/>
    </xf>
    <xf numFmtId="0" fontId="33" fillId="5" borderId="2" xfId="5" applyFont="1" applyAlignment="1">
      <alignment vertical="center" wrapText="1"/>
    </xf>
    <xf numFmtId="0" fontId="57" fillId="8" borderId="18" xfId="12" applyFont="1" applyBorder="1" applyAlignment="1">
      <alignment horizontal="center" wrapText="1"/>
    </xf>
    <xf numFmtId="0" fontId="57" fillId="8" borderId="21" xfId="12" applyFont="1" applyBorder="1" applyAlignment="1">
      <alignment horizontal="center" wrapText="1"/>
    </xf>
    <xf numFmtId="0" fontId="57" fillId="8" borderId="19" xfId="12" applyFont="1" applyBorder="1" applyAlignment="1">
      <alignment horizontal="center" wrapText="1"/>
    </xf>
    <xf numFmtId="0" fontId="34" fillId="44" borderId="2" xfId="57" applyFont="1" applyAlignment="1">
      <alignment vertical="center" wrapText="1"/>
    </xf>
    <xf numFmtId="0" fontId="33" fillId="44" borderId="2" xfId="57" applyFont="1" applyAlignment="1">
      <alignment horizontal="center" vertical="center" wrapText="1"/>
    </xf>
    <xf numFmtId="0" fontId="62" fillId="44" borderId="18" xfId="57" applyFont="1" applyBorder="1" applyAlignment="1">
      <alignment horizontal="center"/>
    </xf>
    <xf numFmtId="0" fontId="62" fillId="44" borderId="21" xfId="57" applyFont="1" applyBorder="1" applyAlignment="1">
      <alignment horizontal="center"/>
    </xf>
    <xf numFmtId="0" fontId="62" fillId="44" borderId="19" xfId="57" applyFont="1" applyBorder="1" applyAlignment="1">
      <alignment horizontal="center"/>
    </xf>
    <xf numFmtId="0" fontId="33" fillId="44" borderId="2" xfId="57" applyFont="1" applyAlignment="1">
      <alignment wrapText="1"/>
    </xf>
    <xf numFmtId="0" fontId="34" fillId="44" borderId="2" xfId="57" applyFont="1" applyAlignment="1">
      <alignment wrapText="1"/>
    </xf>
    <xf numFmtId="0" fontId="29" fillId="6" borderId="2" xfId="6" applyFont="1" applyAlignment="1">
      <alignment horizontal="center" vertical="center" wrapText="1"/>
    </xf>
    <xf numFmtId="0" fontId="79" fillId="49" borderId="0" xfId="0" applyFont="1" applyFill="1" applyAlignment="1">
      <alignment horizontal="center"/>
    </xf>
    <xf numFmtId="0" fontId="0" fillId="0" borderId="0" xfId="0" applyFont="1" applyAlignment="1"/>
    <xf numFmtId="0" fontId="42" fillId="49" borderId="0" xfId="0" applyFont="1" applyFill="1" applyAlignment="1">
      <alignment horizontal="center"/>
    </xf>
    <xf numFmtId="2" fontId="79" fillId="49" borderId="0" xfId="0" applyNumberFormat="1" applyFont="1" applyFill="1" applyAlignment="1">
      <alignment horizontal="center"/>
    </xf>
    <xf numFmtId="2" fontId="42" fillId="49" borderId="0" xfId="0" applyNumberFormat="1" applyFont="1" applyFill="1" applyAlignment="1">
      <alignment horizontal="center"/>
    </xf>
    <xf numFmtId="0" fontId="68" fillId="4" borderId="2" xfId="4" applyFont="1" applyAlignment="1">
      <alignment horizontal="center"/>
    </xf>
    <xf numFmtId="0" fontId="73" fillId="4" borderId="2" xfId="4" applyFont="1" applyAlignment="1"/>
    <xf numFmtId="0" fontId="66" fillId="49" borderId="0" xfId="0" applyFont="1" applyFill="1" applyAlignment="1">
      <alignment horizontal="center"/>
    </xf>
    <xf numFmtId="0" fontId="64" fillId="0" borderId="0" xfId="0" applyFont="1" applyAlignment="1"/>
    <xf numFmtId="0" fontId="72" fillId="8" borderId="18" xfId="12" applyFont="1" applyBorder="1" applyAlignment="1">
      <alignment horizontal="center"/>
    </xf>
    <xf numFmtId="0" fontId="72" fillId="8" borderId="21" xfId="12" applyFont="1" applyBorder="1" applyAlignment="1">
      <alignment horizontal="center"/>
    </xf>
    <xf numFmtId="0" fontId="72" fillId="8" borderId="19" xfId="12" applyFont="1" applyBorder="1" applyAlignment="1">
      <alignment horizontal="center"/>
    </xf>
    <xf numFmtId="0" fontId="76" fillId="8" borderId="2" xfId="12" applyFont="1" applyAlignment="1">
      <alignment horizontal="center"/>
    </xf>
    <xf numFmtId="0" fontId="68" fillId="8" borderId="2" xfId="12" applyFont="1" applyAlignment="1">
      <alignment horizontal="center"/>
    </xf>
    <xf numFmtId="0" fontId="64" fillId="8" borderId="2" xfId="12" applyFont="1" applyAlignment="1"/>
    <xf numFmtId="0" fontId="64" fillId="4" borderId="2" xfId="4" applyFont="1" applyAlignment="1"/>
    <xf numFmtId="0" fontId="73" fillId="8" borderId="2" xfId="12" applyFont="1" applyAlignment="1"/>
    <xf numFmtId="0" fontId="68" fillId="4" borderId="2" xfId="4" applyFont="1" applyAlignment="1">
      <alignment horizontal="right"/>
    </xf>
    <xf numFmtId="0" fontId="68" fillId="8" borderId="26" xfId="12" applyFont="1" applyBorder="1" applyAlignment="1">
      <alignment horizontal="center" vertical="center"/>
    </xf>
    <xf numFmtId="0" fontId="68" fillId="8" borderId="29" xfId="12" applyFont="1" applyBorder="1" applyAlignment="1">
      <alignment horizontal="center" vertical="center"/>
    </xf>
    <xf numFmtId="0" fontId="70" fillId="8" borderId="18" xfId="12" applyFont="1" applyBorder="1" applyAlignment="1">
      <alignment horizontal="center"/>
    </xf>
    <xf numFmtId="0" fontId="70" fillId="8" borderId="21" xfId="12" applyFont="1" applyBorder="1" applyAlignment="1">
      <alignment horizontal="center"/>
    </xf>
    <xf numFmtId="0" fontId="70" fillId="8" borderId="19" xfId="12" applyFont="1" applyBorder="1" applyAlignment="1">
      <alignment horizontal="center"/>
    </xf>
    <xf numFmtId="0" fontId="65" fillId="8" borderId="18" xfId="12" applyFont="1" applyBorder="1" applyAlignment="1">
      <alignment horizontal="center"/>
    </xf>
    <xf numFmtId="0" fontId="65" fillId="8" borderId="21" xfId="12" applyFont="1" applyBorder="1" applyAlignment="1">
      <alignment horizontal="center"/>
    </xf>
    <xf numFmtId="0" fontId="65" fillId="8" borderId="19" xfId="12" applyFont="1" applyBorder="1" applyAlignment="1">
      <alignment horizontal="center"/>
    </xf>
    <xf numFmtId="0" fontId="65" fillId="8" borderId="2" xfId="12" applyFont="1" applyAlignment="1">
      <alignment horizontal="center"/>
    </xf>
    <xf numFmtId="0" fontId="61" fillId="41" borderId="2" xfId="10" applyFont="1" applyAlignment="1">
      <alignment horizontal="center"/>
    </xf>
    <xf numFmtId="0" fontId="48" fillId="8" borderId="18" xfId="12" applyFont="1" applyBorder="1" applyAlignment="1">
      <alignment horizontal="center" wrapText="1"/>
    </xf>
    <xf numFmtId="0" fontId="8" fillId="7" borderId="2" xfId="7" applyFont="1" applyAlignment="1">
      <alignment horizontal="center"/>
    </xf>
    <xf numFmtId="0" fontId="8" fillId="7" borderId="18" xfId="7" applyFont="1" applyBorder="1" applyAlignment="1"/>
    <xf numFmtId="0" fontId="8" fillId="7" borderId="21" xfId="7" applyFont="1" applyBorder="1" applyAlignment="1"/>
    <xf numFmtId="0" fontId="8" fillId="7" borderId="19" xfId="7" applyFont="1" applyBorder="1" applyAlignment="1"/>
    <xf numFmtId="0" fontId="8" fillId="41" borderId="2" xfId="10" applyFont="1" applyAlignment="1">
      <alignment horizontal="left" vertical="center" wrapText="1"/>
    </xf>
    <xf numFmtId="0" fontId="39" fillId="8" borderId="18" xfId="12" applyFont="1" applyBorder="1" applyAlignment="1">
      <alignment horizontal="center"/>
    </xf>
    <xf numFmtId="0" fontId="39" fillId="8" borderId="21" xfId="12" applyFont="1" applyBorder="1" applyAlignment="1">
      <alignment horizontal="center"/>
    </xf>
    <xf numFmtId="0" fontId="39" fillId="8" borderId="19" xfId="12" applyFont="1" applyBorder="1" applyAlignment="1">
      <alignment horizontal="center"/>
    </xf>
    <xf numFmtId="0" fontId="33" fillId="8" borderId="18" xfId="12" applyFont="1" applyBorder="1" applyAlignment="1">
      <alignment horizontal="center"/>
    </xf>
    <xf numFmtId="0" fontId="33" fillId="8" borderId="21" xfId="12" applyFont="1" applyBorder="1" applyAlignment="1">
      <alignment horizontal="center"/>
    </xf>
    <xf numFmtId="0" fontId="33" fillId="8" borderId="19" xfId="12" applyFont="1" applyBorder="1" applyAlignment="1">
      <alignment horizontal="center"/>
    </xf>
    <xf numFmtId="0" fontId="8" fillId="8" borderId="18" xfId="12" applyFont="1" applyBorder="1" applyAlignment="1">
      <alignment horizontal="center"/>
    </xf>
    <xf numFmtId="0" fontId="8" fillId="8" borderId="21" xfId="12" applyFont="1" applyBorder="1" applyAlignment="1">
      <alignment horizontal="center"/>
    </xf>
    <xf numFmtId="0" fontId="8" fillId="8" borderId="19" xfId="12" applyFont="1" applyBorder="1" applyAlignment="1">
      <alignment horizontal="center"/>
    </xf>
    <xf numFmtId="0" fontId="53" fillId="44" borderId="2" xfId="57" applyFont="1" applyAlignment="1">
      <alignment wrapText="1"/>
    </xf>
    <xf numFmtId="0" fontId="30" fillId="44" borderId="2" xfId="57" applyFont="1" applyAlignment="1">
      <alignment wrapText="1"/>
    </xf>
    <xf numFmtId="0" fontId="0" fillId="44" borderId="2" xfId="57" applyFont="1" applyAlignment="1"/>
    <xf numFmtId="0" fontId="62" fillId="44" borderId="2" xfId="57" applyFont="1" applyAlignment="1">
      <alignment horizontal="center"/>
    </xf>
    <xf numFmtId="0" fontId="8" fillId="7" borderId="23" xfId="7" applyFont="1" applyBorder="1" applyAlignment="1">
      <alignment horizontal="center" wrapText="1"/>
    </xf>
    <xf numFmtId="0" fontId="8" fillId="7" borderId="28" xfId="7" applyFont="1" applyBorder="1" applyAlignment="1">
      <alignment horizontal="center" wrapText="1"/>
    </xf>
    <xf numFmtId="0" fontId="8" fillId="7" borderId="24" xfId="7" applyFont="1" applyBorder="1" applyAlignment="1">
      <alignment horizontal="center" wrapText="1"/>
    </xf>
    <xf numFmtId="0" fontId="8" fillId="7" borderId="26" xfId="7" applyFont="1" applyBorder="1" applyAlignment="1">
      <alignment horizontal="center" wrapText="1"/>
    </xf>
    <xf numFmtId="0" fontId="8" fillId="7" borderId="29" xfId="7" applyFont="1" applyBorder="1" applyAlignment="1">
      <alignment horizontal="center" wrapText="1"/>
    </xf>
    <xf numFmtId="0" fontId="8" fillId="7" borderId="27" xfId="7" applyFont="1" applyBorder="1" applyAlignment="1">
      <alignment horizontal="center" wrapText="1"/>
    </xf>
    <xf numFmtId="0" fontId="33" fillId="8" borderId="18" xfId="12" applyFont="1" applyBorder="1" applyAlignment="1">
      <alignment horizontal="center" vertical="center" wrapText="1"/>
    </xf>
    <xf numFmtId="0" fontId="33" fillId="8" borderId="21" xfId="12" applyFont="1" applyBorder="1" applyAlignment="1">
      <alignment horizontal="center" vertical="center" wrapText="1"/>
    </xf>
    <xf numFmtId="0" fontId="33" fillId="8" borderId="19" xfId="12" applyFont="1" applyBorder="1" applyAlignment="1">
      <alignment horizontal="center" vertical="center" wrapText="1"/>
    </xf>
    <xf numFmtId="0" fontId="8" fillId="8" borderId="2" xfId="12" applyFont="1" applyAlignment="1">
      <alignment horizontal="center"/>
    </xf>
    <xf numFmtId="0" fontId="48" fillId="6" borderId="2" xfId="6" applyFont="1" applyAlignment="1">
      <alignment horizontal="center" vertical="center"/>
    </xf>
    <xf numFmtId="0" fontId="0" fillId="44" borderId="2" xfId="57" applyFont="1" applyAlignment="1">
      <alignment horizontal="center"/>
    </xf>
    <xf numFmtId="0" fontId="0" fillId="44" borderId="23" xfId="57" applyFont="1" applyBorder="1" applyAlignment="1">
      <alignment horizontal="center"/>
    </xf>
    <xf numFmtId="0" fontId="0" fillId="44" borderId="28" xfId="57" applyFont="1" applyBorder="1" applyAlignment="1">
      <alignment horizontal="center"/>
    </xf>
    <xf numFmtId="0" fontId="0" fillId="44" borderId="24" xfId="57" applyFont="1" applyBorder="1" applyAlignment="1">
      <alignment horizontal="center"/>
    </xf>
    <xf numFmtId="0" fontId="0" fillId="44" borderId="22" xfId="57" applyFont="1" applyBorder="1" applyAlignment="1">
      <alignment horizontal="center"/>
    </xf>
    <xf numFmtId="0" fontId="0" fillId="44" borderId="0" xfId="57" applyFont="1" applyBorder="1" applyAlignment="1">
      <alignment horizontal="center"/>
    </xf>
    <xf numFmtId="0" fontId="0" fillId="44" borderId="25" xfId="57" applyFont="1" applyBorder="1" applyAlignment="1">
      <alignment horizontal="center"/>
    </xf>
    <xf numFmtId="0" fontId="0" fillId="44" borderId="26" xfId="57" applyFont="1" applyBorder="1" applyAlignment="1">
      <alignment horizontal="center"/>
    </xf>
    <xf numFmtId="0" fontId="0" fillId="44" borderId="29" xfId="57" applyFont="1" applyBorder="1" applyAlignment="1">
      <alignment horizontal="center"/>
    </xf>
    <xf numFmtId="0" fontId="0" fillId="44" borderId="27" xfId="57" applyFont="1" applyBorder="1" applyAlignment="1">
      <alignment horizontal="center"/>
    </xf>
    <xf numFmtId="0" fontId="48" fillId="6" borderId="18" xfId="6" applyFont="1" applyBorder="1" applyAlignment="1">
      <alignment horizontal="center" vertical="center"/>
    </xf>
    <xf numFmtId="0" fontId="48" fillId="6" borderId="21" xfId="6" applyFont="1" applyBorder="1" applyAlignment="1">
      <alignment horizontal="center" vertical="center"/>
    </xf>
    <xf numFmtId="0" fontId="48" fillId="6" borderId="19" xfId="6" applyFont="1" applyBorder="1" applyAlignment="1">
      <alignment horizontal="center" vertical="center"/>
    </xf>
    <xf numFmtId="0" fontId="34" fillId="44" borderId="33" xfId="57" applyFont="1" applyBorder="1" applyAlignment="1">
      <alignment horizontal="center" vertical="center" wrapText="1"/>
    </xf>
    <xf numFmtId="0" fontId="34" fillId="44" borderId="37" xfId="57" applyFont="1" applyBorder="1" applyAlignment="1">
      <alignment horizontal="center" vertical="center" wrapText="1"/>
    </xf>
    <xf numFmtId="0" fontId="34" fillId="44" borderId="34" xfId="57" applyFont="1" applyBorder="1" applyAlignment="1">
      <alignment horizontal="center" vertical="center" wrapText="1"/>
    </xf>
    <xf numFmtId="0" fontId="45" fillId="44" borderId="33" xfId="57" applyFont="1" applyBorder="1" applyAlignment="1">
      <alignment horizontal="center" vertical="center" wrapText="1"/>
    </xf>
    <xf numFmtId="0" fontId="45" fillId="44" borderId="37" xfId="57" applyFont="1" applyBorder="1" applyAlignment="1">
      <alignment horizontal="center" vertical="center" wrapText="1"/>
    </xf>
    <xf numFmtId="0" fontId="45" fillId="44" borderId="34" xfId="57" applyFont="1" applyBorder="1" applyAlignment="1">
      <alignment horizontal="center" vertical="center" wrapText="1"/>
    </xf>
    <xf numFmtId="0" fontId="34" fillId="44" borderId="2" xfId="57" applyFont="1" applyAlignment="1">
      <alignment horizontal="center" vertical="center" wrapText="1"/>
    </xf>
    <xf numFmtId="0" fontId="32" fillId="45" borderId="12" xfId="58" applyFill="1" applyBorder="1" applyAlignment="1">
      <alignment vertical="center" wrapText="1"/>
    </xf>
    <xf numFmtId="0" fontId="32" fillId="45" borderId="14" xfId="58" applyFill="1" applyBorder="1" applyAlignment="1">
      <alignment vertical="center" wrapText="1"/>
    </xf>
    <xf numFmtId="0" fontId="32" fillId="45" borderId="13" xfId="58" applyFill="1" applyBorder="1" applyAlignment="1">
      <alignment vertical="center" wrapText="1"/>
    </xf>
    <xf numFmtId="0" fontId="28" fillId="4" borderId="2" xfId="4" applyFont="1" applyAlignment="1">
      <alignment horizontal="center" vertical="center" wrapText="1"/>
    </xf>
    <xf numFmtId="0" fontId="8" fillId="4" borderId="2" xfId="4" applyFont="1" applyAlignment="1">
      <alignment horizontal="center" vertical="center"/>
    </xf>
  </cellXfs>
  <cellStyles count="63">
    <cellStyle name="20% - 着色 1" xfId="30" builtinId="30" hidden="1"/>
    <cellStyle name="20% - 着色 2" xfId="34" builtinId="34" hidden="1"/>
    <cellStyle name="20% - 着色 3" xfId="38" builtinId="38" hidden="1"/>
    <cellStyle name="20% - 着色 4" xfId="42" builtinId="42" hidden="1"/>
    <cellStyle name="20% - 着色 5" xfId="46" builtinId="46" hidden="1"/>
    <cellStyle name="20% - 着色 6" xfId="50" builtinId="50" hidden="1"/>
    <cellStyle name="40% - 着色 1" xfId="31" builtinId="31" hidden="1"/>
    <cellStyle name="40% - 着色 2" xfId="35" builtinId="35" hidden="1"/>
    <cellStyle name="40% - 着色 3" xfId="39" builtinId="39" hidden="1"/>
    <cellStyle name="40% - 着色 4" xfId="43" builtinId="43" hidden="1"/>
    <cellStyle name="40% - 着色 5" xfId="47" builtinId="47" hidden="1"/>
    <cellStyle name="40% - 着色 6" xfId="51" builtinId="51" hidden="1"/>
    <cellStyle name="60% - 着色 1" xfId="32" builtinId="32" hidden="1"/>
    <cellStyle name="60% - 着色 2" xfId="36" builtinId="36" hidden="1"/>
    <cellStyle name="60% - 着色 3" xfId="40" builtinId="40" hidden="1"/>
    <cellStyle name="60% - 着色 4" xfId="44" builtinId="44" hidden="1"/>
    <cellStyle name="60% - 着色 5" xfId="48" builtinId="48" hidden="1"/>
    <cellStyle name="60% - 着色 6" xfId="52" builtinId="52" hidden="1"/>
    <cellStyle name="a褐色" xfId="55" xr:uid="{00000000-0005-0000-0000-000012000000}"/>
    <cellStyle name="a黑色" xfId="11" xr:uid="{00000000-0005-0000-0000-000013000000}"/>
    <cellStyle name="a红色" xfId="5" xr:uid="{00000000-0005-0000-0000-000014000000}"/>
    <cellStyle name="a黄色" xfId="6" xr:uid="{00000000-0005-0000-0000-000015000000}"/>
    <cellStyle name="a蓝色" xfId="4" xr:uid="{00000000-0005-0000-0000-000016000000}"/>
    <cellStyle name="a绿色" xfId="2" xr:uid="{00000000-0005-0000-0000-000017000000}"/>
    <cellStyle name="a浅蓝" xfId="8" xr:uid="{00000000-0005-0000-0000-000018000000}"/>
    <cellStyle name="a紫色" xfId="10" xr:uid="{00000000-0005-0000-0000-000019000000}"/>
    <cellStyle name="b黄色" xfId="7" xr:uid="{00000000-0005-0000-0000-00001A000000}"/>
    <cellStyle name="b蓝色" xfId="57" xr:uid="{00000000-0005-0000-0000-00001B000000}"/>
    <cellStyle name="b绿色" xfId="9" xr:uid="{00000000-0005-0000-0000-00001C000000}"/>
    <cellStyle name="c红色" xfId="12" xr:uid="{00000000-0005-0000-0000-00001D000000}"/>
    <cellStyle name="d无边框无底色" xfId="3" xr:uid="{00000000-0005-0000-0000-00001E000000}"/>
    <cellStyle name="d无边框无底色 2" xfId="56" xr:uid="{00000000-0005-0000-0000-00001F000000}"/>
    <cellStyle name="百分比" xfId="54" builtinId="5" hidden="1"/>
    <cellStyle name="标题" xfId="13" builtinId="15" hidden="1"/>
    <cellStyle name="标题 1" xfId="14" builtinId="16" hidden="1"/>
    <cellStyle name="标题 2" xfId="15" builtinId="17" hidden="1"/>
    <cellStyle name="标题 3" xfId="16" builtinId="18" hidden="1"/>
    <cellStyle name="标题 4" xfId="17" builtinId="19" hidden="1"/>
    <cellStyle name="差" xfId="19" builtinId="27" hidden="1"/>
    <cellStyle name="常规" xfId="0" builtinId="0" customBuiltin="1"/>
    <cellStyle name="常规 2" xfId="61" xr:uid="{10AFBBAD-4007-4494-BF1A-8CA6D9A6D7CA}"/>
    <cellStyle name="常规 3" xfId="59" xr:uid="{00000000-0005-0000-0000-000028000000}"/>
    <cellStyle name="常规 4" xfId="62" xr:uid="{4A80655E-6D77-429D-AAFF-5CF31BED870E}"/>
    <cellStyle name="超链接" xfId="58" builtinId="8"/>
    <cellStyle name="好" xfId="18" builtinId="26" hidden="1"/>
    <cellStyle name="汇总" xfId="28" builtinId="25" hidden="1"/>
    <cellStyle name="货币" xfId="53" builtinId="4" hidden="1"/>
    <cellStyle name="计算" xfId="23" builtinId="22" hidden="1"/>
    <cellStyle name="检查单元格" xfId="1" builtinId="23" hidden="1" customBuiltin="1"/>
    <cellStyle name="解释性文本" xfId="27" builtinId="53" hidden="1"/>
    <cellStyle name="警告文本" xfId="25" builtinId="11" hidden="1"/>
    <cellStyle name="链接单元格" xfId="24" builtinId="24" hidden="1"/>
    <cellStyle name="适中" xfId="20" builtinId="28" hidden="1"/>
    <cellStyle name="输出" xfId="22" builtinId="21" hidden="1"/>
    <cellStyle name="输入" xfId="21" builtinId="20" hidden="1"/>
    <cellStyle name="着色 1" xfId="29" builtinId="29" hidden="1"/>
    <cellStyle name="着色 1" xfId="60" builtinId="29" hidden="1"/>
    <cellStyle name="着色 2" xfId="33" builtinId="33" hidden="1"/>
    <cellStyle name="着色 3" xfId="37" builtinId="37" hidden="1"/>
    <cellStyle name="着色 4" xfId="41" builtinId="41" hidden="1"/>
    <cellStyle name="着色 5" xfId="45" builtinId="45" hidden="1"/>
    <cellStyle name="着色 6" xfId="49" builtinId="49" hidden="1"/>
    <cellStyle name="注释" xfId="26" builtinId="10" hidden="1"/>
  </cellStyles>
  <dxfs count="5">
    <dxf>
      <fill>
        <patternFill patternType="solid">
          <fgColor rgb="FFB7E1CD"/>
          <bgColor rgb="FFB7E1CD"/>
        </patternFill>
      </fill>
    </dxf>
    <dxf>
      <fill>
        <gradientFill degree="90">
          <stop position="0">
            <color theme="0"/>
          </stop>
          <stop position="0.5">
            <color theme="4"/>
          </stop>
          <stop position="1">
            <color theme="0"/>
          </stop>
        </gradientFill>
      </fill>
      <border diagonalDown="1">
        <left style="double">
          <color auto="1"/>
        </left>
        <right style="double">
          <color auto="1"/>
        </right>
        <top style="double">
          <color auto="1"/>
        </top>
        <bottom style="double">
          <color auto="1"/>
        </bottom>
        <diagonal style="double">
          <color auto="1"/>
        </diagonal>
        <vertical style="double">
          <color auto="1"/>
        </vertical>
        <horizontal style="double">
          <color auto="1"/>
        </horizontal>
      </border>
    </dxf>
    <dxf>
      <fill>
        <patternFill>
          <bgColor rgb="FFFFFF00"/>
        </patternFill>
      </fill>
    </dxf>
    <dxf>
      <fill>
        <patternFill>
          <bgColor rgb="FF00B0F0"/>
        </patternFill>
      </fill>
    </dxf>
    <dxf>
      <fill>
        <patternFill>
          <bgColor rgb="FFFFFF00"/>
        </patternFill>
      </fill>
    </dxf>
  </dxfs>
  <tableStyles count="1" defaultTableStyle="TableStyleMedium2" defaultPivotStyle="PivotStyleMedium9">
    <tableStyle name="表样式 1" pivot="0" count="4" xr9:uid="{00000000-0011-0000-FFFF-FFFF00000000}">
      <tableStyleElement type="wholeTable" dxfId="4"/>
      <tableStyleElement type="headerRow" dxfId="3"/>
      <tableStyleElement type="totalRow" dxfId="2"/>
      <tableStyleElement type="firstHeaderCell" dxfId="1"/>
    </tableStyle>
  </tableStyles>
  <colors>
    <mruColors>
      <color rgb="FFCC99FF"/>
      <color rgb="FFCC9BFF"/>
      <color rgb="FFFABD8A"/>
      <color rgb="FF66CCFF"/>
      <color rgb="FF00FFFF"/>
      <color rgb="FFFF99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28" Type="http://schemas.openxmlformats.org/officeDocument/2006/relationships/customXml" Target="../customXml/item4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Relationship Id="rId27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hyperlink" Target="#&#21697;&#36136;&#35745;&#31639;&#24037;&#20855;!A1"/><Relationship Id="rId3" Type="http://schemas.openxmlformats.org/officeDocument/2006/relationships/hyperlink" Target="#&#20219;&#21153;!A2"/><Relationship Id="rId7" Type="http://schemas.openxmlformats.org/officeDocument/2006/relationships/hyperlink" Target="https://hnh.huijiwiki.com/wiki/%E9%A6%96%E9%A1%B5" TargetMode="External"/><Relationship Id="rId2" Type="http://schemas.openxmlformats.org/officeDocument/2006/relationships/image" Target="../media/image2.jpeg"/><Relationship Id="rId1" Type="http://schemas.openxmlformats.org/officeDocument/2006/relationships/hyperlink" Target="#&#39318;&#39029;!A1"/><Relationship Id="rId6" Type="http://schemas.openxmlformats.org/officeDocument/2006/relationships/hyperlink" Target="http://odditown.com/haven/map" TargetMode="External"/><Relationship Id="rId5" Type="http://schemas.openxmlformats.org/officeDocument/2006/relationships/hyperlink" Target="http://yagogoii.gitee.io/cookbook/" TargetMode="External"/><Relationship Id="rId4" Type="http://schemas.openxmlformats.org/officeDocument/2006/relationships/hyperlink" Target="https://carrygun.gitlab.io/hmdt/" TargetMode="External"/><Relationship Id="rId9" Type="http://schemas.openxmlformats.org/officeDocument/2006/relationships/image" Target="../media/image3.jpe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6.png"/><Relationship Id="rId13" Type="http://schemas.openxmlformats.org/officeDocument/2006/relationships/image" Target="../media/image241.png"/><Relationship Id="rId3" Type="http://schemas.openxmlformats.org/officeDocument/2006/relationships/hyperlink" Target="#&#39135;&#29289;&#34920;!A3"/><Relationship Id="rId7" Type="http://schemas.microsoft.com/office/2007/relationships/hdphoto" Target="../media/hdphoto3.wdp"/><Relationship Id="rId12" Type="http://schemas.openxmlformats.org/officeDocument/2006/relationships/image" Target="../media/image240.png"/><Relationship Id="rId17" Type="http://schemas.openxmlformats.org/officeDocument/2006/relationships/image" Target="../media/image245.png"/><Relationship Id="rId2" Type="http://schemas.openxmlformats.org/officeDocument/2006/relationships/image" Target="../media/image2.jpeg"/><Relationship Id="rId16" Type="http://schemas.openxmlformats.org/officeDocument/2006/relationships/image" Target="../media/image244.jpeg"/><Relationship Id="rId1" Type="http://schemas.openxmlformats.org/officeDocument/2006/relationships/hyperlink" Target="#&#39318;&#39029;"/><Relationship Id="rId6" Type="http://schemas.openxmlformats.org/officeDocument/2006/relationships/image" Target="../media/image37.png"/><Relationship Id="rId11" Type="http://schemas.openxmlformats.org/officeDocument/2006/relationships/image" Target="../media/image239.png"/><Relationship Id="rId5" Type="http://schemas.microsoft.com/office/2007/relationships/hdphoto" Target="../media/hdphoto2.wdp"/><Relationship Id="rId15" Type="http://schemas.openxmlformats.org/officeDocument/2006/relationships/image" Target="../media/image243.png"/><Relationship Id="rId10" Type="http://schemas.openxmlformats.org/officeDocument/2006/relationships/image" Target="../media/image238.png"/><Relationship Id="rId4" Type="http://schemas.openxmlformats.org/officeDocument/2006/relationships/image" Target="../media/image36.png"/><Relationship Id="rId9" Type="http://schemas.openxmlformats.org/officeDocument/2006/relationships/image" Target="../media/image237.png"/><Relationship Id="rId14" Type="http://schemas.openxmlformats.org/officeDocument/2006/relationships/image" Target="../media/image24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hyperlink" Target="#&#36947;&#20855;!A3"/><Relationship Id="rId2" Type="http://schemas.openxmlformats.org/officeDocument/2006/relationships/image" Target="../media/image2.jpeg"/><Relationship Id="rId1" Type="http://schemas.openxmlformats.org/officeDocument/2006/relationships/hyperlink" Target="#&#39318;&#39029;"/></Relationships>
</file>

<file path=xl/drawings/_rels/drawing1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9.png"/><Relationship Id="rId21" Type="http://schemas.openxmlformats.org/officeDocument/2006/relationships/image" Target="../media/image256.png"/><Relationship Id="rId42" Type="http://schemas.openxmlformats.org/officeDocument/2006/relationships/image" Target="../media/image272.png"/><Relationship Id="rId47" Type="http://schemas.openxmlformats.org/officeDocument/2006/relationships/image" Target="../media/image277.png"/><Relationship Id="rId63" Type="http://schemas.microsoft.com/office/2007/relationships/hdphoto" Target="../media/hdphoto20.wdp"/><Relationship Id="rId68" Type="http://schemas.openxmlformats.org/officeDocument/2006/relationships/hyperlink" Target="#&#22681;"/><Relationship Id="rId16" Type="http://schemas.openxmlformats.org/officeDocument/2006/relationships/image" Target="../media/image253.png"/><Relationship Id="rId11" Type="http://schemas.openxmlformats.org/officeDocument/2006/relationships/image" Target="../media/image249.png"/><Relationship Id="rId24" Type="http://schemas.openxmlformats.org/officeDocument/2006/relationships/image" Target="../media/image258.png"/><Relationship Id="rId32" Type="http://schemas.openxmlformats.org/officeDocument/2006/relationships/image" Target="../media/image264.png"/><Relationship Id="rId37" Type="http://schemas.microsoft.com/office/2007/relationships/hdphoto" Target="../media/hdphoto17.wdp"/><Relationship Id="rId40" Type="http://schemas.openxmlformats.org/officeDocument/2006/relationships/image" Target="../media/image270.png"/><Relationship Id="rId45" Type="http://schemas.openxmlformats.org/officeDocument/2006/relationships/image" Target="../media/image275.png"/><Relationship Id="rId53" Type="http://schemas.openxmlformats.org/officeDocument/2006/relationships/image" Target="../media/image283.png"/><Relationship Id="rId58" Type="http://schemas.openxmlformats.org/officeDocument/2006/relationships/image" Target="../media/image287.jpeg"/><Relationship Id="rId66" Type="http://schemas.openxmlformats.org/officeDocument/2006/relationships/hyperlink" Target="#&#28809;&#28779;&#31867;"/><Relationship Id="rId74" Type="http://schemas.openxmlformats.org/officeDocument/2006/relationships/image" Target="../media/image294.png"/><Relationship Id="rId5" Type="http://schemas.microsoft.com/office/2007/relationships/hdphoto" Target="../media/hdphoto2.wdp"/><Relationship Id="rId61" Type="http://schemas.openxmlformats.org/officeDocument/2006/relationships/image" Target="../media/image188.png"/><Relationship Id="rId19" Type="http://schemas.openxmlformats.org/officeDocument/2006/relationships/image" Target="../media/image255.png"/><Relationship Id="rId14" Type="http://schemas.openxmlformats.org/officeDocument/2006/relationships/image" Target="../media/image251.png"/><Relationship Id="rId22" Type="http://schemas.openxmlformats.org/officeDocument/2006/relationships/image" Target="../media/image257.png"/><Relationship Id="rId27" Type="http://schemas.openxmlformats.org/officeDocument/2006/relationships/image" Target="../media/image260.png"/><Relationship Id="rId30" Type="http://schemas.openxmlformats.org/officeDocument/2006/relationships/image" Target="../media/image263.png"/><Relationship Id="rId35" Type="http://schemas.openxmlformats.org/officeDocument/2006/relationships/image" Target="../media/image267.png"/><Relationship Id="rId43" Type="http://schemas.openxmlformats.org/officeDocument/2006/relationships/image" Target="../media/image273.png"/><Relationship Id="rId48" Type="http://schemas.openxmlformats.org/officeDocument/2006/relationships/image" Target="../media/image278.png"/><Relationship Id="rId56" Type="http://schemas.openxmlformats.org/officeDocument/2006/relationships/image" Target="../media/image285.png"/><Relationship Id="rId64" Type="http://schemas.openxmlformats.org/officeDocument/2006/relationships/image" Target="../media/image291.png"/><Relationship Id="rId69" Type="http://schemas.openxmlformats.org/officeDocument/2006/relationships/hyperlink" Target="#&#39046;&#22495;&#31867;"/><Relationship Id="rId77" Type="http://schemas.microsoft.com/office/2007/relationships/hdphoto" Target="../media/hdphoto22.wdp"/><Relationship Id="rId8" Type="http://schemas.openxmlformats.org/officeDocument/2006/relationships/image" Target="../media/image246.png"/><Relationship Id="rId51" Type="http://schemas.openxmlformats.org/officeDocument/2006/relationships/image" Target="../media/image281.png"/><Relationship Id="rId72" Type="http://schemas.openxmlformats.org/officeDocument/2006/relationships/image" Target="../media/image292.png"/><Relationship Id="rId3" Type="http://schemas.openxmlformats.org/officeDocument/2006/relationships/hyperlink" Target="#MAP!A3"/><Relationship Id="rId12" Type="http://schemas.openxmlformats.org/officeDocument/2006/relationships/image" Target="../media/image250.png"/><Relationship Id="rId17" Type="http://schemas.microsoft.com/office/2007/relationships/hdphoto" Target="../media/hdphoto12.wdp"/><Relationship Id="rId25" Type="http://schemas.microsoft.com/office/2007/relationships/hdphoto" Target="../media/hdphoto15.wdp"/><Relationship Id="rId33" Type="http://schemas.openxmlformats.org/officeDocument/2006/relationships/image" Target="../media/image265.png"/><Relationship Id="rId38" Type="http://schemas.openxmlformats.org/officeDocument/2006/relationships/image" Target="../media/image269.png"/><Relationship Id="rId46" Type="http://schemas.openxmlformats.org/officeDocument/2006/relationships/image" Target="../media/image276.png"/><Relationship Id="rId59" Type="http://schemas.openxmlformats.org/officeDocument/2006/relationships/image" Target="../media/image288.png"/><Relationship Id="rId67" Type="http://schemas.openxmlformats.org/officeDocument/2006/relationships/hyperlink" Target="#&#30719;&#19994;&#31867;"/><Relationship Id="rId20" Type="http://schemas.microsoft.com/office/2007/relationships/hdphoto" Target="../media/hdphoto13.wdp"/><Relationship Id="rId41" Type="http://schemas.openxmlformats.org/officeDocument/2006/relationships/image" Target="../media/image271.png"/><Relationship Id="rId54" Type="http://schemas.microsoft.com/office/2007/relationships/hdphoto" Target="../media/hdphoto19.wdp"/><Relationship Id="rId62" Type="http://schemas.openxmlformats.org/officeDocument/2006/relationships/image" Target="../media/image290.png"/><Relationship Id="rId70" Type="http://schemas.openxmlformats.org/officeDocument/2006/relationships/hyperlink" Target="#&#25151;&#23627;&#31867;"/><Relationship Id="rId75" Type="http://schemas.microsoft.com/office/2007/relationships/hdphoto" Target="../media/hdphoto21.wdp"/><Relationship Id="rId1" Type="http://schemas.openxmlformats.org/officeDocument/2006/relationships/hyperlink" Target="#&#39318;&#39029;"/><Relationship Id="rId6" Type="http://schemas.openxmlformats.org/officeDocument/2006/relationships/image" Target="../media/image37.png"/><Relationship Id="rId15" Type="http://schemas.openxmlformats.org/officeDocument/2006/relationships/image" Target="../media/image252.png"/><Relationship Id="rId23" Type="http://schemas.microsoft.com/office/2007/relationships/hdphoto" Target="../media/hdphoto14.wdp"/><Relationship Id="rId28" Type="http://schemas.openxmlformats.org/officeDocument/2006/relationships/image" Target="../media/image261.png"/><Relationship Id="rId36" Type="http://schemas.openxmlformats.org/officeDocument/2006/relationships/image" Target="../media/image268.png"/><Relationship Id="rId49" Type="http://schemas.openxmlformats.org/officeDocument/2006/relationships/image" Target="../media/image279.png"/><Relationship Id="rId57" Type="http://schemas.openxmlformats.org/officeDocument/2006/relationships/image" Target="../media/image286.png"/><Relationship Id="rId10" Type="http://schemas.openxmlformats.org/officeDocument/2006/relationships/image" Target="../media/image248.png"/><Relationship Id="rId31" Type="http://schemas.microsoft.com/office/2007/relationships/hdphoto" Target="../media/hdphoto16.wdp"/><Relationship Id="rId44" Type="http://schemas.openxmlformats.org/officeDocument/2006/relationships/image" Target="../media/image274.png"/><Relationship Id="rId52" Type="http://schemas.openxmlformats.org/officeDocument/2006/relationships/image" Target="../media/image282.png"/><Relationship Id="rId60" Type="http://schemas.openxmlformats.org/officeDocument/2006/relationships/image" Target="../media/image289.png"/><Relationship Id="rId65" Type="http://schemas.openxmlformats.org/officeDocument/2006/relationships/image" Target="../media/image190.png"/><Relationship Id="rId73" Type="http://schemas.openxmlformats.org/officeDocument/2006/relationships/image" Target="../media/image293.jpeg"/><Relationship Id="rId4" Type="http://schemas.openxmlformats.org/officeDocument/2006/relationships/image" Target="../media/image36.png"/><Relationship Id="rId9" Type="http://schemas.openxmlformats.org/officeDocument/2006/relationships/image" Target="../media/image247.png"/><Relationship Id="rId13" Type="http://schemas.microsoft.com/office/2007/relationships/hdphoto" Target="../media/hdphoto11.wdp"/><Relationship Id="rId18" Type="http://schemas.openxmlformats.org/officeDocument/2006/relationships/image" Target="../media/image254.png"/><Relationship Id="rId39" Type="http://schemas.microsoft.com/office/2007/relationships/hdphoto" Target="../media/hdphoto18.wdp"/><Relationship Id="rId34" Type="http://schemas.openxmlformats.org/officeDocument/2006/relationships/image" Target="../media/image266.png"/><Relationship Id="rId50" Type="http://schemas.openxmlformats.org/officeDocument/2006/relationships/image" Target="../media/image280.png"/><Relationship Id="rId55" Type="http://schemas.openxmlformats.org/officeDocument/2006/relationships/image" Target="../media/image284.png"/><Relationship Id="rId76" Type="http://schemas.openxmlformats.org/officeDocument/2006/relationships/image" Target="../media/image295.png"/><Relationship Id="rId7" Type="http://schemas.microsoft.com/office/2007/relationships/hdphoto" Target="../media/hdphoto3.wdp"/><Relationship Id="rId71" Type="http://schemas.openxmlformats.org/officeDocument/2006/relationships/hyperlink" Target="#&#20854;&#20182;&#31867;"/><Relationship Id="rId2" Type="http://schemas.openxmlformats.org/officeDocument/2006/relationships/image" Target="../media/image2.jpeg"/><Relationship Id="rId29" Type="http://schemas.openxmlformats.org/officeDocument/2006/relationships/image" Target="../media/image262.png"/></Relationships>
</file>

<file path=xl/drawings/_rels/drawing1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12.png"/><Relationship Id="rId21" Type="http://schemas.openxmlformats.org/officeDocument/2006/relationships/image" Target="../media/image307.png"/><Relationship Id="rId34" Type="http://schemas.openxmlformats.org/officeDocument/2006/relationships/image" Target="../media/image320.png"/><Relationship Id="rId42" Type="http://schemas.openxmlformats.org/officeDocument/2006/relationships/image" Target="../media/image207.png"/><Relationship Id="rId47" Type="http://schemas.openxmlformats.org/officeDocument/2006/relationships/image" Target="../media/image327.png"/><Relationship Id="rId50" Type="http://schemas.openxmlformats.org/officeDocument/2006/relationships/image" Target="../media/image329.png"/><Relationship Id="rId55" Type="http://schemas.openxmlformats.org/officeDocument/2006/relationships/image" Target="../media/image330.png"/><Relationship Id="rId63" Type="http://schemas.openxmlformats.org/officeDocument/2006/relationships/image" Target="../media/image337.png"/><Relationship Id="rId7" Type="http://schemas.microsoft.com/office/2007/relationships/hdphoto" Target="../media/hdphoto3.wdp"/><Relationship Id="rId2" Type="http://schemas.openxmlformats.org/officeDocument/2006/relationships/image" Target="../media/image2.jpeg"/><Relationship Id="rId16" Type="http://schemas.openxmlformats.org/officeDocument/2006/relationships/image" Target="../media/image302.png"/><Relationship Id="rId29" Type="http://schemas.openxmlformats.org/officeDocument/2006/relationships/image" Target="../media/image315.png"/><Relationship Id="rId11" Type="http://schemas.openxmlformats.org/officeDocument/2006/relationships/image" Target="../media/image297.png"/><Relationship Id="rId24" Type="http://schemas.openxmlformats.org/officeDocument/2006/relationships/image" Target="../media/image310.png"/><Relationship Id="rId32" Type="http://schemas.openxmlformats.org/officeDocument/2006/relationships/image" Target="../media/image318.png"/><Relationship Id="rId37" Type="http://schemas.openxmlformats.org/officeDocument/2006/relationships/image" Target="../media/image206.png"/><Relationship Id="rId40" Type="http://schemas.openxmlformats.org/officeDocument/2006/relationships/image" Target="../media/image201.png"/><Relationship Id="rId45" Type="http://schemas.openxmlformats.org/officeDocument/2006/relationships/image" Target="../media/image326.png"/><Relationship Id="rId53" Type="http://schemas.openxmlformats.org/officeDocument/2006/relationships/image" Target="../media/image212.png"/><Relationship Id="rId58" Type="http://schemas.openxmlformats.org/officeDocument/2006/relationships/image" Target="../media/image332.png"/><Relationship Id="rId5" Type="http://schemas.microsoft.com/office/2007/relationships/hdphoto" Target="../media/hdphoto2.wdp"/><Relationship Id="rId61" Type="http://schemas.openxmlformats.org/officeDocument/2006/relationships/image" Target="../media/image335.png"/><Relationship Id="rId19" Type="http://schemas.openxmlformats.org/officeDocument/2006/relationships/image" Target="../media/image305.png"/><Relationship Id="rId14" Type="http://schemas.openxmlformats.org/officeDocument/2006/relationships/image" Target="../media/image300.png"/><Relationship Id="rId22" Type="http://schemas.openxmlformats.org/officeDocument/2006/relationships/image" Target="../media/image308.png"/><Relationship Id="rId27" Type="http://schemas.openxmlformats.org/officeDocument/2006/relationships/image" Target="../media/image313.png"/><Relationship Id="rId30" Type="http://schemas.openxmlformats.org/officeDocument/2006/relationships/image" Target="../media/image316.png"/><Relationship Id="rId35" Type="http://schemas.openxmlformats.org/officeDocument/2006/relationships/image" Target="../media/image321.png"/><Relationship Id="rId43" Type="http://schemas.openxmlformats.org/officeDocument/2006/relationships/image" Target="../media/image325.png"/><Relationship Id="rId48" Type="http://schemas.openxmlformats.org/officeDocument/2006/relationships/image" Target="../media/image328.png"/><Relationship Id="rId56" Type="http://schemas.openxmlformats.org/officeDocument/2006/relationships/image" Target="../media/image217.png"/><Relationship Id="rId64" Type="http://schemas.openxmlformats.org/officeDocument/2006/relationships/image" Target="../media/image338.png"/><Relationship Id="rId8" Type="http://schemas.openxmlformats.org/officeDocument/2006/relationships/image" Target="../media/image44.png"/><Relationship Id="rId51" Type="http://schemas.openxmlformats.org/officeDocument/2006/relationships/image" Target="../media/image202.png"/><Relationship Id="rId3" Type="http://schemas.openxmlformats.org/officeDocument/2006/relationships/hyperlink" Target="#&#22320;&#26495;!A3"/><Relationship Id="rId12" Type="http://schemas.openxmlformats.org/officeDocument/2006/relationships/image" Target="../media/image298.png"/><Relationship Id="rId17" Type="http://schemas.openxmlformats.org/officeDocument/2006/relationships/image" Target="../media/image303.png"/><Relationship Id="rId25" Type="http://schemas.openxmlformats.org/officeDocument/2006/relationships/image" Target="../media/image311.png"/><Relationship Id="rId33" Type="http://schemas.openxmlformats.org/officeDocument/2006/relationships/image" Target="../media/image319.png"/><Relationship Id="rId38" Type="http://schemas.openxmlformats.org/officeDocument/2006/relationships/image" Target="../media/image323.png"/><Relationship Id="rId46" Type="http://schemas.openxmlformats.org/officeDocument/2006/relationships/image" Target="../media/image220.png"/><Relationship Id="rId59" Type="http://schemas.openxmlformats.org/officeDocument/2006/relationships/image" Target="../media/image333.png"/><Relationship Id="rId20" Type="http://schemas.openxmlformats.org/officeDocument/2006/relationships/image" Target="../media/image306.png"/><Relationship Id="rId41" Type="http://schemas.openxmlformats.org/officeDocument/2006/relationships/image" Target="../media/image324.png"/><Relationship Id="rId54" Type="http://schemas.openxmlformats.org/officeDocument/2006/relationships/image" Target="../media/image218.png"/><Relationship Id="rId62" Type="http://schemas.openxmlformats.org/officeDocument/2006/relationships/image" Target="../media/image336.png"/><Relationship Id="rId1" Type="http://schemas.openxmlformats.org/officeDocument/2006/relationships/hyperlink" Target="#&#39318;&#39029;!A1"/><Relationship Id="rId6" Type="http://schemas.openxmlformats.org/officeDocument/2006/relationships/image" Target="../media/image37.png"/><Relationship Id="rId15" Type="http://schemas.openxmlformats.org/officeDocument/2006/relationships/image" Target="../media/image301.png"/><Relationship Id="rId23" Type="http://schemas.openxmlformats.org/officeDocument/2006/relationships/image" Target="../media/image309.png"/><Relationship Id="rId28" Type="http://schemas.openxmlformats.org/officeDocument/2006/relationships/image" Target="../media/image314.png"/><Relationship Id="rId36" Type="http://schemas.openxmlformats.org/officeDocument/2006/relationships/image" Target="../media/image322.png"/><Relationship Id="rId49" Type="http://schemas.openxmlformats.org/officeDocument/2006/relationships/image" Target="../media/image208.png"/><Relationship Id="rId57" Type="http://schemas.openxmlformats.org/officeDocument/2006/relationships/image" Target="../media/image331.png"/><Relationship Id="rId10" Type="http://schemas.openxmlformats.org/officeDocument/2006/relationships/image" Target="../media/image210.png"/><Relationship Id="rId31" Type="http://schemas.openxmlformats.org/officeDocument/2006/relationships/image" Target="../media/image317.png"/><Relationship Id="rId44" Type="http://schemas.openxmlformats.org/officeDocument/2006/relationships/image" Target="../media/image214.png"/><Relationship Id="rId52" Type="http://schemas.openxmlformats.org/officeDocument/2006/relationships/image" Target="../media/image222.png"/><Relationship Id="rId60" Type="http://schemas.openxmlformats.org/officeDocument/2006/relationships/image" Target="../media/image334.png"/><Relationship Id="rId65" Type="http://schemas.openxmlformats.org/officeDocument/2006/relationships/image" Target="../media/image339.png"/><Relationship Id="rId4" Type="http://schemas.openxmlformats.org/officeDocument/2006/relationships/image" Target="../media/image36.png"/><Relationship Id="rId9" Type="http://schemas.openxmlformats.org/officeDocument/2006/relationships/image" Target="../media/image296.png"/><Relationship Id="rId13" Type="http://schemas.openxmlformats.org/officeDocument/2006/relationships/image" Target="../media/image299.png"/><Relationship Id="rId18" Type="http://schemas.openxmlformats.org/officeDocument/2006/relationships/image" Target="../media/image304.png"/><Relationship Id="rId39" Type="http://schemas.openxmlformats.org/officeDocument/2006/relationships/image" Target="../media/image227.png"/></Relationships>
</file>

<file path=xl/drawings/_rels/drawing1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60.png"/><Relationship Id="rId21" Type="http://schemas.openxmlformats.org/officeDocument/2006/relationships/image" Target="../media/image355.png"/><Relationship Id="rId42" Type="http://schemas.openxmlformats.org/officeDocument/2006/relationships/image" Target="../media/image376.png"/><Relationship Id="rId47" Type="http://schemas.openxmlformats.org/officeDocument/2006/relationships/image" Target="../media/image381.png"/><Relationship Id="rId63" Type="http://schemas.openxmlformats.org/officeDocument/2006/relationships/image" Target="../media/image397.png"/><Relationship Id="rId68" Type="http://schemas.openxmlformats.org/officeDocument/2006/relationships/image" Target="../media/image402.png"/><Relationship Id="rId84" Type="http://schemas.openxmlformats.org/officeDocument/2006/relationships/image" Target="../media/image418.png"/><Relationship Id="rId89" Type="http://schemas.openxmlformats.org/officeDocument/2006/relationships/image" Target="../media/image423.png"/><Relationship Id="rId16" Type="http://schemas.openxmlformats.org/officeDocument/2006/relationships/image" Target="../media/image350.png"/><Relationship Id="rId11" Type="http://schemas.openxmlformats.org/officeDocument/2006/relationships/image" Target="../media/image345.png"/><Relationship Id="rId32" Type="http://schemas.openxmlformats.org/officeDocument/2006/relationships/image" Target="../media/image366.png"/><Relationship Id="rId37" Type="http://schemas.openxmlformats.org/officeDocument/2006/relationships/image" Target="../media/image371.png"/><Relationship Id="rId53" Type="http://schemas.openxmlformats.org/officeDocument/2006/relationships/image" Target="../media/image387.png"/><Relationship Id="rId58" Type="http://schemas.openxmlformats.org/officeDocument/2006/relationships/image" Target="../media/image392.png"/><Relationship Id="rId74" Type="http://schemas.openxmlformats.org/officeDocument/2006/relationships/image" Target="../media/image408.png"/><Relationship Id="rId79" Type="http://schemas.openxmlformats.org/officeDocument/2006/relationships/image" Target="../media/image413.png"/><Relationship Id="rId102" Type="http://schemas.openxmlformats.org/officeDocument/2006/relationships/image" Target="../media/image436.jpeg"/><Relationship Id="rId5" Type="http://schemas.microsoft.com/office/2007/relationships/hdphoto" Target="../media/hdphoto3.wdp"/><Relationship Id="rId90" Type="http://schemas.openxmlformats.org/officeDocument/2006/relationships/image" Target="../media/image424.png"/><Relationship Id="rId95" Type="http://schemas.openxmlformats.org/officeDocument/2006/relationships/image" Target="../media/image429.png"/><Relationship Id="rId22" Type="http://schemas.openxmlformats.org/officeDocument/2006/relationships/image" Target="../media/image356.png"/><Relationship Id="rId27" Type="http://schemas.openxmlformats.org/officeDocument/2006/relationships/image" Target="../media/image361.png"/><Relationship Id="rId43" Type="http://schemas.openxmlformats.org/officeDocument/2006/relationships/image" Target="../media/image377.png"/><Relationship Id="rId48" Type="http://schemas.openxmlformats.org/officeDocument/2006/relationships/image" Target="../media/image382.png"/><Relationship Id="rId64" Type="http://schemas.openxmlformats.org/officeDocument/2006/relationships/image" Target="../media/image398.png"/><Relationship Id="rId69" Type="http://schemas.openxmlformats.org/officeDocument/2006/relationships/image" Target="../media/image403.png"/><Relationship Id="rId80" Type="http://schemas.openxmlformats.org/officeDocument/2006/relationships/image" Target="../media/image414.png"/><Relationship Id="rId85" Type="http://schemas.openxmlformats.org/officeDocument/2006/relationships/image" Target="../media/image419.png"/><Relationship Id="rId12" Type="http://schemas.openxmlformats.org/officeDocument/2006/relationships/image" Target="../media/image346.png"/><Relationship Id="rId17" Type="http://schemas.openxmlformats.org/officeDocument/2006/relationships/image" Target="../media/image351.png"/><Relationship Id="rId25" Type="http://schemas.openxmlformats.org/officeDocument/2006/relationships/image" Target="../media/image359.png"/><Relationship Id="rId33" Type="http://schemas.openxmlformats.org/officeDocument/2006/relationships/image" Target="../media/image367.png"/><Relationship Id="rId38" Type="http://schemas.openxmlformats.org/officeDocument/2006/relationships/image" Target="../media/image372.png"/><Relationship Id="rId46" Type="http://schemas.openxmlformats.org/officeDocument/2006/relationships/image" Target="../media/image380.png"/><Relationship Id="rId59" Type="http://schemas.openxmlformats.org/officeDocument/2006/relationships/image" Target="../media/image393.png"/><Relationship Id="rId67" Type="http://schemas.openxmlformats.org/officeDocument/2006/relationships/image" Target="../media/image401.png"/><Relationship Id="rId20" Type="http://schemas.openxmlformats.org/officeDocument/2006/relationships/image" Target="../media/image354.png"/><Relationship Id="rId41" Type="http://schemas.openxmlformats.org/officeDocument/2006/relationships/image" Target="../media/image375.png"/><Relationship Id="rId54" Type="http://schemas.openxmlformats.org/officeDocument/2006/relationships/image" Target="../media/image388.png"/><Relationship Id="rId62" Type="http://schemas.openxmlformats.org/officeDocument/2006/relationships/image" Target="../media/image396.png"/><Relationship Id="rId70" Type="http://schemas.openxmlformats.org/officeDocument/2006/relationships/image" Target="../media/image404.png"/><Relationship Id="rId75" Type="http://schemas.openxmlformats.org/officeDocument/2006/relationships/image" Target="../media/image409.png"/><Relationship Id="rId83" Type="http://schemas.openxmlformats.org/officeDocument/2006/relationships/image" Target="../media/image417.png"/><Relationship Id="rId88" Type="http://schemas.openxmlformats.org/officeDocument/2006/relationships/image" Target="../media/image422.png"/><Relationship Id="rId91" Type="http://schemas.openxmlformats.org/officeDocument/2006/relationships/image" Target="../media/image425.png"/><Relationship Id="rId96" Type="http://schemas.openxmlformats.org/officeDocument/2006/relationships/image" Target="../media/image430.png"/><Relationship Id="rId1" Type="http://schemas.openxmlformats.org/officeDocument/2006/relationships/image" Target="../media/image2.jpeg"/><Relationship Id="rId6" Type="http://schemas.openxmlformats.org/officeDocument/2006/relationships/image" Target="../media/image340.png"/><Relationship Id="rId15" Type="http://schemas.openxmlformats.org/officeDocument/2006/relationships/image" Target="../media/image349.png"/><Relationship Id="rId23" Type="http://schemas.openxmlformats.org/officeDocument/2006/relationships/image" Target="../media/image357.png"/><Relationship Id="rId28" Type="http://schemas.openxmlformats.org/officeDocument/2006/relationships/image" Target="../media/image362.png"/><Relationship Id="rId36" Type="http://schemas.openxmlformats.org/officeDocument/2006/relationships/image" Target="../media/image370.png"/><Relationship Id="rId49" Type="http://schemas.openxmlformats.org/officeDocument/2006/relationships/image" Target="../media/image383.png"/><Relationship Id="rId57" Type="http://schemas.openxmlformats.org/officeDocument/2006/relationships/image" Target="../media/image391.png"/><Relationship Id="rId10" Type="http://schemas.openxmlformats.org/officeDocument/2006/relationships/image" Target="../media/image344.png"/><Relationship Id="rId31" Type="http://schemas.openxmlformats.org/officeDocument/2006/relationships/image" Target="../media/image365.png"/><Relationship Id="rId44" Type="http://schemas.openxmlformats.org/officeDocument/2006/relationships/image" Target="../media/image378.png"/><Relationship Id="rId52" Type="http://schemas.openxmlformats.org/officeDocument/2006/relationships/image" Target="../media/image386.png"/><Relationship Id="rId60" Type="http://schemas.openxmlformats.org/officeDocument/2006/relationships/image" Target="../media/image394.png"/><Relationship Id="rId65" Type="http://schemas.openxmlformats.org/officeDocument/2006/relationships/image" Target="../media/image399.png"/><Relationship Id="rId73" Type="http://schemas.openxmlformats.org/officeDocument/2006/relationships/image" Target="../media/image407.png"/><Relationship Id="rId78" Type="http://schemas.openxmlformats.org/officeDocument/2006/relationships/image" Target="../media/image412.png"/><Relationship Id="rId81" Type="http://schemas.openxmlformats.org/officeDocument/2006/relationships/image" Target="../media/image415.png"/><Relationship Id="rId86" Type="http://schemas.openxmlformats.org/officeDocument/2006/relationships/image" Target="../media/image420.png"/><Relationship Id="rId94" Type="http://schemas.openxmlformats.org/officeDocument/2006/relationships/image" Target="../media/image428.png"/><Relationship Id="rId99" Type="http://schemas.openxmlformats.org/officeDocument/2006/relationships/image" Target="../media/image433.png"/><Relationship Id="rId101" Type="http://schemas.openxmlformats.org/officeDocument/2006/relationships/image" Target="../media/image435.png"/><Relationship Id="rId4" Type="http://schemas.openxmlformats.org/officeDocument/2006/relationships/image" Target="../media/image37.png"/><Relationship Id="rId9" Type="http://schemas.openxmlformats.org/officeDocument/2006/relationships/image" Target="../media/image343.png"/><Relationship Id="rId13" Type="http://schemas.openxmlformats.org/officeDocument/2006/relationships/image" Target="../media/image347.png"/><Relationship Id="rId18" Type="http://schemas.openxmlformats.org/officeDocument/2006/relationships/image" Target="../media/image352.png"/><Relationship Id="rId39" Type="http://schemas.openxmlformats.org/officeDocument/2006/relationships/image" Target="../media/image373.png"/><Relationship Id="rId34" Type="http://schemas.openxmlformats.org/officeDocument/2006/relationships/image" Target="../media/image368.png"/><Relationship Id="rId50" Type="http://schemas.openxmlformats.org/officeDocument/2006/relationships/image" Target="../media/image384.png"/><Relationship Id="rId55" Type="http://schemas.openxmlformats.org/officeDocument/2006/relationships/image" Target="../media/image389.png"/><Relationship Id="rId76" Type="http://schemas.openxmlformats.org/officeDocument/2006/relationships/image" Target="../media/image410.png"/><Relationship Id="rId97" Type="http://schemas.openxmlformats.org/officeDocument/2006/relationships/image" Target="../media/image431.png"/><Relationship Id="rId7" Type="http://schemas.openxmlformats.org/officeDocument/2006/relationships/image" Target="../media/image341.png"/><Relationship Id="rId71" Type="http://schemas.openxmlformats.org/officeDocument/2006/relationships/image" Target="../media/image405.png"/><Relationship Id="rId92" Type="http://schemas.openxmlformats.org/officeDocument/2006/relationships/image" Target="../media/image426.png"/><Relationship Id="rId2" Type="http://schemas.openxmlformats.org/officeDocument/2006/relationships/image" Target="../media/image36.png"/><Relationship Id="rId29" Type="http://schemas.openxmlformats.org/officeDocument/2006/relationships/image" Target="../media/image363.png"/><Relationship Id="rId24" Type="http://schemas.openxmlformats.org/officeDocument/2006/relationships/image" Target="../media/image358.png"/><Relationship Id="rId40" Type="http://schemas.openxmlformats.org/officeDocument/2006/relationships/image" Target="../media/image374.png"/><Relationship Id="rId45" Type="http://schemas.openxmlformats.org/officeDocument/2006/relationships/image" Target="../media/image379.png"/><Relationship Id="rId66" Type="http://schemas.openxmlformats.org/officeDocument/2006/relationships/image" Target="../media/image400.png"/><Relationship Id="rId87" Type="http://schemas.openxmlformats.org/officeDocument/2006/relationships/image" Target="../media/image421.png"/><Relationship Id="rId61" Type="http://schemas.openxmlformats.org/officeDocument/2006/relationships/image" Target="../media/image395.png"/><Relationship Id="rId82" Type="http://schemas.openxmlformats.org/officeDocument/2006/relationships/image" Target="../media/image416.png"/><Relationship Id="rId19" Type="http://schemas.openxmlformats.org/officeDocument/2006/relationships/image" Target="../media/image353.png"/><Relationship Id="rId14" Type="http://schemas.openxmlformats.org/officeDocument/2006/relationships/image" Target="../media/image348.png"/><Relationship Id="rId30" Type="http://schemas.openxmlformats.org/officeDocument/2006/relationships/image" Target="../media/image364.png"/><Relationship Id="rId35" Type="http://schemas.openxmlformats.org/officeDocument/2006/relationships/image" Target="../media/image369.png"/><Relationship Id="rId56" Type="http://schemas.openxmlformats.org/officeDocument/2006/relationships/image" Target="../media/image390.png"/><Relationship Id="rId77" Type="http://schemas.openxmlformats.org/officeDocument/2006/relationships/image" Target="../media/image411.png"/><Relationship Id="rId100" Type="http://schemas.openxmlformats.org/officeDocument/2006/relationships/image" Target="../media/image434.png"/><Relationship Id="rId8" Type="http://schemas.openxmlformats.org/officeDocument/2006/relationships/image" Target="../media/image342.png"/><Relationship Id="rId51" Type="http://schemas.openxmlformats.org/officeDocument/2006/relationships/image" Target="../media/image385.png"/><Relationship Id="rId72" Type="http://schemas.openxmlformats.org/officeDocument/2006/relationships/image" Target="../media/image406.png"/><Relationship Id="rId93" Type="http://schemas.openxmlformats.org/officeDocument/2006/relationships/image" Target="../media/image427.png"/><Relationship Id="rId98" Type="http://schemas.openxmlformats.org/officeDocument/2006/relationships/image" Target="../media/image432.png"/><Relationship Id="rId3" Type="http://schemas.microsoft.com/office/2007/relationships/hdphoto" Target="../media/hdphoto2.wdp"/></Relationships>
</file>

<file path=xl/drawings/_rels/drawing1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39.png"/><Relationship Id="rId18" Type="http://schemas.openxmlformats.org/officeDocument/2006/relationships/hyperlink" Target="http://ringofbrodgar.com/wiki/File:Bruises.png" TargetMode="External"/><Relationship Id="rId26" Type="http://schemas.openxmlformats.org/officeDocument/2006/relationships/hyperlink" Target="http://ringofbrodgar.com/wiki/File:Deep_Cut.png" TargetMode="External"/><Relationship Id="rId39" Type="http://schemas.openxmlformats.org/officeDocument/2006/relationships/image" Target="../media/image452.png"/><Relationship Id="rId21" Type="http://schemas.openxmlformats.org/officeDocument/2006/relationships/image" Target="../media/image443.png"/><Relationship Id="rId34" Type="http://schemas.openxmlformats.org/officeDocument/2006/relationships/hyperlink" Target="http://ringofbrodgar.com/wiki/File:Nicks_&amp;_Knacks.png" TargetMode="External"/><Relationship Id="rId42" Type="http://schemas.openxmlformats.org/officeDocument/2006/relationships/hyperlink" Target="http://ringofbrodgar.com/wiki/File:Punch-Sore.png" TargetMode="External"/><Relationship Id="rId47" Type="http://schemas.openxmlformats.org/officeDocument/2006/relationships/image" Target="../media/image456.png"/><Relationship Id="rId50" Type="http://schemas.openxmlformats.org/officeDocument/2006/relationships/hyperlink" Target="http://ringofbrodgar.com/wiki/File:Starvation.png" TargetMode="External"/><Relationship Id="rId55" Type="http://schemas.openxmlformats.org/officeDocument/2006/relationships/image" Target="../media/image460.png"/><Relationship Id="rId7" Type="http://schemas.microsoft.com/office/2007/relationships/hdphoto" Target="../media/hdphoto3.wdp"/><Relationship Id="rId2" Type="http://schemas.openxmlformats.org/officeDocument/2006/relationships/image" Target="../media/image2.jpeg"/><Relationship Id="rId16" Type="http://schemas.openxmlformats.org/officeDocument/2006/relationships/hyperlink" Target="http://ringofbrodgar.com/wiki/File:Blade_Kiss.png" TargetMode="External"/><Relationship Id="rId29" Type="http://schemas.openxmlformats.org/officeDocument/2006/relationships/image" Target="../media/image447.png"/><Relationship Id="rId11" Type="http://schemas.openxmlformats.org/officeDocument/2006/relationships/image" Target="../media/image438.png"/><Relationship Id="rId24" Type="http://schemas.openxmlformats.org/officeDocument/2006/relationships/hyperlink" Target="http://ringofbrodgar.com/wiki/File:Cruel_Incision.png" TargetMode="External"/><Relationship Id="rId32" Type="http://schemas.openxmlformats.org/officeDocument/2006/relationships/hyperlink" Target="http://ringofbrodgar.com/wiki/File:Muddied_Prospects.png" TargetMode="External"/><Relationship Id="rId37" Type="http://schemas.openxmlformats.org/officeDocument/2006/relationships/image" Target="../media/image451.png"/><Relationship Id="rId40" Type="http://schemas.openxmlformats.org/officeDocument/2006/relationships/hyperlink" Target="http://ringofbrodgar.com/wiki/File:Nidburns.png" TargetMode="External"/><Relationship Id="rId45" Type="http://schemas.openxmlformats.org/officeDocument/2006/relationships/image" Target="../media/image455.png"/><Relationship Id="rId53" Type="http://schemas.openxmlformats.org/officeDocument/2006/relationships/image" Target="../media/image459.png"/><Relationship Id="rId58" Type="http://schemas.openxmlformats.org/officeDocument/2006/relationships/hyperlink" Target="http://ringofbrodgar.com/wiki/File:Unfaced.png" TargetMode="External"/><Relationship Id="rId5" Type="http://schemas.microsoft.com/office/2007/relationships/hdphoto" Target="../media/hdphoto2.wdp"/><Relationship Id="rId61" Type="http://schemas.openxmlformats.org/officeDocument/2006/relationships/image" Target="../media/image463.png"/><Relationship Id="rId19" Type="http://schemas.openxmlformats.org/officeDocument/2006/relationships/image" Target="../media/image442.png"/><Relationship Id="rId14" Type="http://schemas.openxmlformats.org/officeDocument/2006/relationships/hyperlink" Target="http://ringofbrodgar.com/wiki/File:Black-Eyed.png" TargetMode="External"/><Relationship Id="rId22" Type="http://schemas.openxmlformats.org/officeDocument/2006/relationships/hyperlink" Target="http://ringofbrodgar.com/wiki/File:Concussion.png" TargetMode="External"/><Relationship Id="rId27" Type="http://schemas.openxmlformats.org/officeDocument/2006/relationships/image" Target="../media/image446.png"/><Relationship Id="rId30" Type="http://schemas.openxmlformats.org/officeDocument/2006/relationships/hyperlink" Target="http://ringofbrodgar.com/wiki/File:Infected_Sore.png" TargetMode="External"/><Relationship Id="rId35" Type="http://schemas.openxmlformats.org/officeDocument/2006/relationships/image" Target="../media/image450.png"/><Relationship Id="rId43" Type="http://schemas.openxmlformats.org/officeDocument/2006/relationships/image" Target="../media/image454.png"/><Relationship Id="rId48" Type="http://schemas.openxmlformats.org/officeDocument/2006/relationships/hyperlink" Target="http://ringofbrodgar.com/wiki/File:Severe_Mauling.png" TargetMode="External"/><Relationship Id="rId56" Type="http://schemas.openxmlformats.org/officeDocument/2006/relationships/hyperlink" Target="http://ringofbrodgar.com/wiki/File:Poulticetreat.png" TargetMode="External"/><Relationship Id="rId8" Type="http://schemas.openxmlformats.org/officeDocument/2006/relationships/hyperlink" Target="http://ringofbrodgar.com/wiki/File:Antcid_Burns.png" TargetMode="External"/><Relationship Id="rId51" Type="http://schemas.openxmlformats.org/officeDocument/2006/relationships/image" Target="../media/image458.png"/><Relationship Id="rId3" Type="http://schemas.openxmlformats.org/officeDocument/2006/relationships/hyperlink" Target="#MAP!A3"/><Relationship Id="rId12" Type="http://schemas.openxmlformats.org/officeDocument/2006/relationships/hyperlink" Target="http://ringofbrodgar.com/wiki/File:Blunt_Trauma.png" TargetMode="External"/><Relationship Id="rId17" Type="http://schemas.openxmlformats.org/officeDocument/2006/relationships/image" Target="../media/image441.png"/><Relationship Id="rId25" Type="http://schemas.openxmlformats.org/officeDocument/2006/relationships/image" Target="../media/image445.png"/><Relationship Id="rId33" Type="http://schemas.openxmlformats.org/officeDocument/2006/relationships/image" Target="../media/image449.png"/><Relationship Id="rId38" Type="http://schemas.openxmlformats.org/officeDocument/2006/relationships/hyperlink" Target="http://ringofbrodgar.com/wiki/File:Nasty_Wart.png" TargetMode="External"/><Relationship Id="rId46" Type="http://schemas.openxmlformats.org/officeDocument/2006/relationships/hyperlink" Target="http://ringofbrodgar.com/wiki/File:Scrapes_and_Cuts.png" TargetMode="External"/><Relationship Id="rId59" Type="http://schemas.openxmlformats.org/officeDocument/2006/relationships/image" Target="../media/image462.png"/><Relationship Id="rId20" Type="http://schemas.openxmlformats.org/officeDocument/2006/relationships/hyperlink" Target="http://ringofbrodgar.com/wiki/File:Crab_Caressed.png" TargetMode="External"/><Relationship Id="rId41" Type="http://schemas.openxmlformats.org/officeDocument/2006/relationships/image" Target="../media/image453.png"/><Relationship Id="rId54" Type="http://schemas.openxmlformats.org/officeDocument/2006/relationships/hyperlink" Target="http://ringofbrodgar.com/wiki/File:Swollen_Bumps.png" TargetMode="External"/><Relationship Id="rId1" Type="http://schemas.openxmlformats.org/officeDocument/2006/relationships/hyperlink" Target="#&#39318;&#39029;"/><Relationship Id="rId6" Type="http://schemas.openxmlformats.org/officeDocument/2006/relationships/image" Target="../media/image37.png"/><Relationship Id="rId15" Type="http://schemas.openxmlformats.org/officeDocument/2006/relationships/image" Target="../media/image440.png"/><Relationship Id="rId23" Type="http://schemas.openxmlformats.org/officeDocument/2006/relationships/image" Target="../media/image444.png"/><Relationship Id="rId28" Type="http://schemas.openxmlformats.org/officeDocument/2006/relationships/hyperlink" Target="http://ringofbrodgar.com/wiki/File:Fell_Slash.png" TargetMode="External"/><Relationship Id="rId36" Type="http://schemas.openxmlformats.org/officeDocument/2006/relationships/hyperlink" Target="http://ringofbrodgar.com/wiki/File:Leech_Burns.png" TargetMode="External"/><Relationship Id="rId49" Type="http://schemas.openxmlformats.org/officeDocument/2006/relationships/image" Target="../media/image457.png"/><Relationship Id="rId57" Type="http://schemas.openxmlformats.org/officeDocument/2006/relationships/image" Target="../media/image461.png"/><Relationship Id="rId10" Type="http://schemas.openxmlformats.org/officeDocument/2006/relationships/hyperlink" Target="http://ringofbrodgar.com/wiki/File:Asphyxiation.png" TargetMode="External"/><Relationship Id="rId31" Type="http://schemas.openxmlformats.org/officeDocument/2006/relationships/image" Target="../media/image448.png"/><Relationship Id="rId44" Type="http://schemas.openxmlformats.org/officeDocument/2006/relationships/hyperlink" Target="http://ringofbrodgar.com/wiki/File:Quill'd.png" TargetMode="External"/><Relationship Id="rId52" Type="http://schemas.openxmlformats.org/officeDocument/2006/relationships/hyperlink" Target="http://ringofbrodgar.com/wiki/File:Soothing_Cold.png" TargetMode="External"/><Relationship Id="rId60" Type="http://schemas.openxmlformats.org/officeDocument/2006/relationships/hyperlink" Target="http://ringofbrodgar.com/wiki/File:Wretched_Gore.png" TargetMode="External"/><Relationship Id="rId4" Type="http://schemas.openxmlformats.org/officeDocument/2006/relationships/image" Target="../media/image36.png"/><Relationship Id="rId9" Type="http://schemas.openxmlformats.org/officeDocument/2006/relationships/image" Target="../media/image437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4.png"/><Relationship Id="rId3" Type="http://schemas.openxmlformats.org/officeDocument/2006/relationships/hyperlink" Target="#MAP!A3"/><Relationship Id="rId7" Type="http://schemas.microsoft.com/office/2007/relationships/hdphoto" Target="../media/hdphoto3.wdp"/><Relationship Id="rId12" Type="http://schemas.openxmlformats.org/officeDocument/2006/relationships/image" Target="../media/image468.png"/><Relationship Id="rId2" Type="http://schemas.openxmlformats.org/officeDocument/2006/relationships/image" Target="../media/image2.jpeg"/><Relationship Id="rId1" Type="http://schemas.openxmlformats.org/officeDocument/2006/relationships/hyperlink" Target="#&#39318;&#39029;"/><Relationship Id="rId6" Type="http://schemas.openxmlformats.org/officeDocument/2006/relationships/image" Target="../media/image37.png"/><Relationship Id="rId11" Type="http://schemas.openxmlformats.org/officeDocument/2006/relationships/image" Target="../media/image467.png"/><Relationship Id="rId5" Type="http://schemas.microsoft.com/office/2007/relationships/hdphoto" Target="../media/hdphoto2.wdp"/><Relationship Id="rId10" Type="http://schemas.openxmlformats.org/officeDocument/2006/relationships/image" Target="../media/image466.png"/><Relationship Id="rId4" Type="http://schemas.openxmlformats.org/officeDocument/2006/relationships/image" Target="../media/image36.png"/><Relationship Id="rId9" Type="http://schemas.openxmlformats.org/officeDocument/2006/relationships/image" Target="../media/image465.png"/></Relationships>
</file>

<file path=xl/drawings/_rels/drawing1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80.png"/><Relationship Id="rId18" Type="http://schemas.openxmlformats.org/officeDocument/2006/relationships/image" Target="../media/image485.png"/><Relationship Id="rId26" Type="http://schemas.openxmlformats.org/officeDocument/2006/relationships/image" Target="../media/image493.png"/><Relationship Id="rId39" Type="http://schemas.openxmlformats.org/officeDocument/2006/relationships/image" Target="../media/image506.png"/><Relationship Id="rId21" Type="http://schemas.openxmlformats.org/officeDocument/2006/relationships/image" Target="../media/image488.png"/><Relationship Id="rId34" Type="http://schemas.openxmlformats.org/officeDocument/2006/relationships/image" Target="../media/image501.png"/><Relationship Id="rId42" Type="http://schemas.openxmlformats.org/officeDocument/2006/relationships/image" Target="../media/image509.png"/><Relationship Id="rId47" Type="http://schemas.openxmlformats.org/officeDocument/2006/relationships/image" Target="../media/image511.png"/><Relationship Id="rId7" Type="http://schemas.openxmlformats.org/officeDocument/2006/relationships/image" Target="../media/image474.png"/><Relationship Id="rId2" Type="http://schemas.openxmlformats.org/officeDocument/2006/relationships/image" Target="../media/image470.png"/><Relationship Id="rId16" Type="http://schemas.openxmlformats.org/officeDocument/2006/relationships/image" Target="../media/image483.png"/><Relationship Id="rId29" Type="http://schemas.openxmlformats.org/officeDocument/2006/relationships/image" Target="../media/image496.png"/><Relationship Id="rId1" Type="http://schemas.openxmlformats.org/officeDocument/2006/relationships/image" Target="../media/image469.png"/><Relationship Id="rId6" Type="http://schemas.microsoft.com/office/2007/relationships/hdphoto" Target="../media/hdphoto23.wdp"/><Relationship Id="rId11" Type="http://schemas.openxmlformats.org/officeDocument/2006/relationships/image" Target="../media/image478.png"/><Relationship Id="rId24" Type="http://schemas.openxmlformats.org/officeDocument/2006/relationships/image" Target="../media/image491.png"/><Relationship Id="rId32" Type="http://schemas.openxmlformats.org/officeDocument/2006/relationships/image" Target="../media/image499.png"/><Relationship Id="rId37" Type="http://schemas.openxmlformats.org/officeDocument/2006/relationships/image" Target="../media/image504.png"/><Relationship Id="rId40" Type="http://schemas.openxmlformats.org/officeDocument/2006/relationships/image" Target="../media/image507.png"/><Relationship Id="rId45" Type="http://schemas.openxmlformats.org/officeDocument/2006/relationships/image" Target="../media/image2.jpeg"/><Relationship Id="rId5" Type="http://schemas.openxmlformats.org/officeDocument/2006/relationships/image" Target="../media/image473.png"/><Relationship Id="rId15" Type="http://schemas.openxmlformats.org/officeDocument/2006/relationships/image" Target="../media/image482.png"/><Relationship Id="rId23" Type="http://schemas.openxmlformats.org/officeDocument/2006/relationships/image" Target="../media/image490.png"/><Relationship Id="rId28" Type="http://schemas.openxmlformats.org/officeDocument/2006/relationships/image" Target="../media/image495.png"/><Relationship Id="rId36" Type="http://schemas.openxmlformats.org/officeDocument/2006/relationships/image" Target="../media/image503.png"/><Relationship Id="rId10" Type="http://schemas.openxmlformats.org/officeDocument/2006/relationships/image" Target="../media/image477.png"/><Relationship Id="rId19" Type="http://schemas.openxmlformats.org/officeDocument/2006/relationships/image" Target="../media/image486.png"/><Relationship Id="rId31" Type="http://schemas.openxmlformats.org/officeDocument/2006/relationships/image" Target="../media/image498.png"/><Relationship Id="rId44" Type="http://schemas.openxmlformats.org/officeDocument/2006/relationships/hyperlink" Target="#&#39318;&#39029;"/><Relationship Id="rId4" Type="http://schemas.openxmlformats.org/officeDocument/2006/relationships/image" Target="../media/image472.png"/><Relationship Id="rId9" Type="http://schemas.openxmlformats.org/officeDocument/2006/relationships/image" Target="../media/image476.png"/><Relationship Id="rId14" Type="http://schemas.openxmlformats.org/officeDocument/2006/relationships/image" Target="../media/image481.png"/><Relationship Id="rId22" Type="http://schemas.openxmlformats.org/officeDocument/2006/relationships/image" Target="../media/image489.png"/><Relationship Id="rId27" Type="http://schemas.openxmlformats.org/officeDocument/2006/relationships/image" Target="../media/image494.png"/><Relationship Id="rId30" Type="http://schemas.openxmlformats.org/officeDocument/2006/relationships/image" Target="../media/image497.png"/><Relationship Id="rId35" Type="http://schemas.openxmlformats.org/officeDocument/2006/relationships/image" Target="../media/image502.png"/><Relationship Id="rId43" Type="http://schemas.openxmlformats.org/officeDocument/2006/relationships/image" Target="../media/image510.png"/><Relationship Id="rId48" Type="http://schemas.openxmlformats.org/officeDocument/2006/relationships/image" Target="../media/image512.png"/><Relationship Id="rId8" Type="http://schemas.openxmlformats.org/officeDocument/2006/relationships/image" Target="../media/image475.png"/><Relationship Id="rId3" Type="http://schemas.openxmlformats.org/officeDocument/2006/relationships/image" Target="../media/image471.png"/><Relationship Id="rId12" Type="http://schemas.openxmlformats.org/officeDocument/2006/relationships/image" Target="../media/image479.png"/><Relationship Id="rId17" Type="http://schemas.openxmlformats.org/officeDocument/2006/relationships/image" Target="../media/image484.png"/><Relationship Id="rId25" Type="http://schemas.openxmlformats.org/officeDocument/2006/relationships/image" Target="../media/image492.png"/><Relationship Id="rId33" Type="http://schemas.openxmlformats.org/officeDocument/2006/relationships/image" Target="../media/image500.png"/><Relationship Id="rId38" Type="http://schemas.openxmlformats.org/officeDocument/2006/relationships/image" Target="../media/image505.png"/><Relationship Id="rId46" Type="http://schemas.openxmlformats.org/officeDocument/2006/relationships/hyperlink" Target="#&#26641;&#26408;!A5"/><Relationship Id="rId20" Type="http://schemas.openxmlformats.org/officeDocument/2006/relationships/image" Target="../media/image487.png"/><Relationship Id="rId41" Type="http://schemas.openxmlformats.org/officeDocument/2006/relationships/image" Target="../media/image508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hyperlink" Target="#MAP!A3"/><Relationship Id="rId7" Type="http://schemas.microsoft.com/office/2007/relationships/hdphoto" Target="../media/hdphoto3.wdp"/><Relationship Id="rId2" Type="http://schemas.openxmlformats.org/officeDocument/2006/relationships/image" Target="../media/image2.jpeg"/><Relationship Id="rId1" Type="http://schemas.openxmlformats.org/officeDocument/2006/relationships/hyperlink" Target="#&#39318;&#39029;"/><Relationship Id="rId6" Type="http://schemas.openxmlformats.org/officeDocument/2006/relationships/image" Target="../media/image37.png"/><Relationship Id="rId5" Type="http://schemas.microsoft.com/office/2007/relationships/hdphoto" Target="../media/hdphoto2.wdp"/><Relationship Id="rId4" Type="http://schemas.openxmlformats.org/officeDocument/2006/relationships/image" Target="../media/image36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5.png"/><Relationship Id="rId3" Type="http://schemas.openxmlformats.org/officeDocument/2006/relationships/hyperlink" Target="#&#25506;&#32034;!A5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microsoft.com/office/2007/relationships/hdphoto" Target="../media/hdphoto1.wdp"/><Relationship Id="rId33" Type="http://schemas.openxmlformats.org/officeDocument/2006/relationships/image" Target="../media/image32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8.png"/><Relationship Id="rId1" Type="http://schemas.openxmlformats.org/officeDocument/2006/relationships/hyperlink" Target="#&#39318;&#39029;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7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6.png"/><Relationship Id="rId30" Type="http://schemas.openxmlformats.org/officeDocument/2006/relationships/image" Target="../media/image29.png"/><Relationship Id="rId8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jpg"/><Relationship Id="rId1" Type="http://schemas.openxmlformats.org/officeDocument/2006/relationships/image" Target="../media/image34.jp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hyperlink" Target="#MAP!A3"/><Relationship Id="rId7" Type="http://schemas.microsoft.com/office/2007/relationships/hdphoto" Target="../media/hdphoto3.wdp"/><Relationship Id="rId2" Type="http://schemas.openxmlformats.org/officeDocument/2006/relationships/image" Target="../media/image2.jpeg"/><Relationship Id="rId1" Type="http://schemas.openxmlformats.org/officeDocument/2006/relationships/hyperlink" Target="#&#39318;&#39029;"/><Relationship Id="rId6" Type="http://schemas.openxmlformats.org/officeDocument/2006/relationships/image" Target="../media/image37.png"/><Relationship Id="rId5" Type="http://schemas.microsoft.com/office/2007/relationships/hdphoto" Target="../media/hdphoto2.wdp"/><Relationship Id="rId4" Type="http://schemas.openxmlformats.org/officeDocument/2006/relationships/image" Target="../media/image36.pn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8.png"/><Relationship Id="rId18" Type="http://schemas.openxmlformats.org/officeDocument/2006/relationships/image" Target="../media/image53.png"/><Relationship Id="rId26" Type="http://schemas.openxmlformats.org/officeDocument/2006/relationships/image" Target="../media/image61.png"/><Relationship Id="rId39" Type="http://schemas.openxmlformats.org/officeDocument/2006/relationships/image" Target="../media/image74.png"/><Relationship Id="rId21" Type="http://schemas.openxmlformats.org/officeDocument/2006/relationships/image" Target="../media/image56.png"/><Relationship Id="rId34" Type="http://schemas.openxmlformats.org/officeDocument/2006/relationships/image" Target="../media/image69.png"/><Relationship Id="rId7" Type="http://schemas.openxmlformats.org/officeDocument/2006/relationships/image" Target="../media/image42.png"/><Relationship Id="rId12" Type="http://schemas.openxmlformats.org/officeDocument/2006/relationships/image" Target="../media/image47.png"/><Relationship Id="rId17" Type="http://schemas.openxmlformats.org/officeDocument/2006/relationships/image" Target="../media/image52.png"/><Relationship Id="rId25" Type="http://schemas.openxmlformats.org/officeDocument/2006/relationships/image" Target="../media/image60.png"/><Relationship Id="rId33" Type="http://schemas.openxmlformats.org/officeDocument/2006/relationships/image" Target="../media/image68.png"/><Relationship Id="rId38" Type="http://schemas.openxmlformats.org/officeDocument/2006/relationships/image" Target="../media/image73.png"/><Relationship Id="rId2" Type="http://schemas.openxmlformats.org/officeDocument/2006/relationships/image" Target="../media/image2.jpeg"/><Relationship Id="rId16" Type="http://schemas.openxmlformats.org/officeDocument/2006/relationships/image" Target="../media/image51.png"/><Relationship Id="rId20" Type="http://schemas.openxmlformats.org/officeDocument/2006/relationships/image" Target="../media/image55.png"/><Relationship Id="rId29" Type="http://schemas.openxmlformats.org/officeDocument/2006/relationships/image" Target="../media/image64.png"/><Relationship Id="rId1" Type="http://schemas.openxmlformats.org/officeDocument/2006/relationships/hyperlink" Target="#&#39318;&#39029;"/><Relationship Id="rId6" Type="http://schemas.openxmlformats.org/officeDocument/2006/relationships/image" Target="../media/image41.png"/><Relationship Id="rId11" Type="http://schemas.openxmlformats.org/officeDocument/2006/relationships/image" Target="../media/image46.png"/><Relationship Id="rId24" Type="http://schemas.openxmlformats.org/officeDocument/2006/relationships/image" Target="../media/image59.png"/><Relationship Id="rId32" Type="http://schemas.openxmlformats.org/officeDocument/2006/relationships/image" Target="../media/image67.png"/><Relationship Id="rId37" Type="http://schemas.openxmlformats.org/officeDocument/2006/relationships/image" Target="../media/image72.png"/><Relationship Id="rId40" Type="http://schemas.openxmlformats.org/officeDocument/2006/relationships/image" Target="../media/image75.png"/><Relationship Id="rId5" Type="http://schemas.openxmlformats.org/officeDocument/2006/relationships/image" Target="../media/image40.png"/><Relationship Id="rId15" Type="http://schemas.openxmlformats.org/officeDocument/2006/relationships/image" Target="../media/image50.png"/><Relationship Id="rId23" Type="http://schemas.openxmlformats.org/officeDocument/2006/relationships/image" Target="../media/image58.png"/><Relationship Id="rId28" Type="http://schemas.openxmlformats.org/officeDocument/2006/relationships/image" Target="../media/image63.png"/><Relationship Id="rId36" Type="http://schemas.openxmlformats.org/officeDocument/2006/relationships/image" Target="../media/image71.png"/><Relationship Id="rId10" Type="http://schemas.openxmlformats.org/officeDocument/2006/relationships/image" Target="../media/image45.png"/><Relationship Id="rId19" Type="http://schemas.openxmlformats.org/officeDocument/2006/relationships/image" Target="../media/image54.png"/><Relationship Id="rId31" Type="http://schemas.openxmlformats.org/officeDocument/2006/relationships/image" Target="../media/image66.png"/><Relationship Id="rId4" Type="http://schemas.openxmlformats.org/officeDocument/2006/relationships/image" Target="../media/image39.png"/><Relationship Id="rId9" Type="http://schemas.openxmlformats.org/officeDocument/2006/relationships/image" Target="../media/image44.png"/><Relationship Id="rId14" Type="http://schemas.openxmlformats.org/officeDocument/2006/relationships/image" Target="../media/image49.png"/><Relationship Id="rId22" Type="http://schemas.openxmlformats.org/officeDocument/2006/relationships/image" Target="../media/image57.png"/><Relationship Id="rId27" Type="http://schemas.openxmlformats.org/officeDocument/2006/relationships/image" Target="../media/image62.png"/><Relationship Id="rId30" Type="http://schemas.openxmlformats.org/officeDocument/2006/relationships/image" Target="../media/image65.png"/><Relationship Id="rId35" Type="http://schemas.openxmlformats.org/officeDocument/2006/relationships/image" Target="../media/image70.png"/><Relationship Id="rId8" Type="http://schemas.openxmlformats.org/officeDocument/2006/relationships/image" Target="../media/image43.png"/><Relationship Id="rId3" Type="http://schemas.openxmlformats.org/officeDocument/2006/relationships/hyperlink" Target="#&#38262;&#23884;!A3"/></Relationships>
</file>

<file path=xl/drawings/_rels/drawing7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70.png"/><Relationship Id="rId21" Type="http://schemas.openxmlformats.org/officeDocument/2006/relationships/image" Target="../media/image87.png"/><Relationship Id="rId42" Type="http://schemas.openxmlformats.org/officeDocument/2006/relationships/image" Target="../media/image107.png"/><Relationship Id="rId63" Type="http://schemas.openxmlformats.org/officeDocument/2006/relationships/image" Target="../media/image125.png"/><Relationship Id="rId84" Type="http://schemas.openxmlformats.org/officeDocument/2006/relationships/image" Target="../media/image140.png"/><Relationship Id="rId138" Type="http://schemas.openxmlformats.org/officeDocument/2006/relationships/image" Target="../media/image189.png"/><Relationship Id="rId107" Type="http://schemas.openxmlformats.org/officeDocument/2006/relationships/image" Target="../media/image162.png"/><Relationship Id="rId11" Type="http://schemas.openxmlformats.org/officeDocument/2006/relationships/image" Target="../media/image79.png"/><Relationship Id="rId32" Type="http://schemas.microsoft.com/office/2007/relationships/hdphoto" Target="../media/hdphoto6.wdp"/><Relationship Id="rId53" Type="http://schemas.openxmlformats.org/officeDocument/2006/relationships/image" Target="../media/image115.png"/><Relationship Id="rId74" Type="http://schemas.openxmlformats.org/officeDocument/2006/relationships/hyperlink" Target="#&#38035;&#40060;&#24037;&#20855;"/><Relationship Id="rId128" Type="http://schemas.openxmlformats.org/officeDocument/2006/relationships/image" Target="../media/image180.png"/><Relationship Id="rId149" Type="http://schemas.openxmlformats.org/officeDocument/2006/relationships/image" Target="../media/image199.png"/><Relationship Id="rId5" Type="http://schemas.microsoft.com/office/2007/relationships/hdphoto" Target="../media/hdphoto2.wdp"/><Relationship Id="rId95" Type="http://schemas.openxmlformats.org/officeDocument/2006/relationships/image" Target="../media/image150.png"/><Relationship Id="rId22" Type="http://schemas.openxmlformats.org/officeDocument/2006/relationships/image" Target="../media/image88.png"/><Relationship Id="rId27" Type="http://schemas.openxmlformats.org/officeDocument/2006/relationships/image" Target="../media/image93.png"/><Relationship Id="rId43" Type="http://schemas.openxmlformats.org/officeDocument/2006/relationships/image" Target="../media/image108.png"/><Relationship Id="rId48" Type="http://schemas.openxmlformats.org/officeDocument/2006/relationships/image" Target="../media/image112.png"/><Relationship Id="rId64" Type="http://schemas.openxmlformats.org/officeDocument/2006/relationships/image" Target="../media/image126.png"/><Relationship Id="rId69" Type="http://schemas.openxmlformats.org/officeDocument/2006/relationships/image" Target="../media/image131.png"/><Relationship Id="rId113" Type="http://schemas.openxmlformats.org/officeDocument/2006/relationships/image" Target="../media/image22.png"/><Relationship Id="rId118" Type="http://schemas.openxmlformats.org/officeDocument/2006/relationships/image" Target="../media/image171.png"/><Relationship Id="rId134" Type="http://schemas.openxmlformats.org/officeDocument/2006/relationships/image" Target="../media/image186.png"/><Relationship Id="rId139" Type="http://schemas.openxmlformats.org/officeDocument/2006/relationships/image" Target="../media/image190.png"/><Relationship Id="rId80" Type="http://schemas.openxmlformats.org/officeDocument/2006/relationships/image" Target="../media/image136.png"/><Relationship Id="rId85" Type="http://schemas.openxmlformats.org/officeDocument/2006/relationships/image" Target="../media/image141.png"/><Relationship Id="rId12" Type="http://schemas.openxmlformats.org/officeDocument/2006/relationships/image" Target="../media/image80.png"/><Relationship Id="rId17" Type="http://schemas.openxmlformats.org/officeDocument/2006/relationships/image" Target="../media/image83.png"/><Relationship Id="rId33" Type="http://schemas.openxmlformats.org/officeDocument/2006/relationships/image" Target="../media/image98.png"/><Relationship Id="rId38" Type="http://schemas.openxmlformats.org/officeDocument/2006/relationships/image" Target="../media/image103.png"/><Relationship Id="rId59" Type="http://schemas.openxmlformats.org/officeDocument/2006/relationships/image" Target="../media/image121.png"/><Relationship Id="rId103" Type="http://schemas.openxmlformats.org/officeDocument/2006/relationships/image" Target="../media/image158.png"/><Relationship Id="rId108" Type="http://schemas.openxmlformats.org/officeDocument/2006/relationships/image" Target="../media/image163.png"/><Relationship Id="rId124" Type="http://schemas.openxmlformats.org/officeDocument/2006/relationships/image" Target="../media/image177.png"/><Relationship Id="rId129" Type="http://schemas.openxmlformats.org/officeDocument/2006/relationships/image" Target="../media/image181.png"/><Relationship Id="rId54" Type="http://schemas.openxmlformats.org/officeDocument/2006/relationships/image" Target="../media/image116.png"/><Relationship Id="rId70" Type="http://schemas.openxmlformats.org/officeDocument/2006/relationships/image" Target="../media/image132.png"/><Relationship Id="rId75" Type="http://schemas.openxmlformats.org/officeDocument/2006/relationships/hyperlink" Target="#&#29983;&#20135;&#21152;&#24037;&#31867;"/><Relationship Id="rId91" Type="http://schemas.openxmlformats.org/officeDocument/2006/relationships/image" Target="../media/image146.png"/><Relationship Id="rId96" Type="http://schemas.openxmlformats.org/officeDocument/2006/relationships/image" Target="../media/image151.png"/><Relationship Id="rId140" Type="http://schemas.openxmlformats.org/officeDocument/2006/relationships/hyperlink" Target="#&#20854;&#20182;"/><Relationship Id="rId145" Type="http://schemas.openxmlformats.org/officeDocument/2006/relationships/image" Target="../media/image195.png"/><Relationship Id="rId1" Type="http://schemas.openxmlformats.org/officeDocument/2006/relationships/hyperlink" Target="#&#39318;&#39029;"/><Relationship Id="rId6" Type="http://schemas.openxmlformats.org/officeDocument/2006/relationships/image" Target="../media/image37.png"/><Relationship Id="rId23" Type="http://schemas.openxmlformats.org/officeDocument/2006/relationships/image" Target="../media/image89.png"/><Relationship Id="rId28" Type="http://schemas.openxmlformats.org/officeDocument/2006/relationships/image" Target="../media/image94.png"/><Relationship Id="rId49" Type="http://schemas.microsoft.com/office/2007/relationships/hdphoto" Target="../media/hdphoto8.wdp"/><Relationship Id="rId114" Type="http://schemas.openxmlformats.org/officeDocument/2006/relationships/image" Target="../media/image168.png"/><Relationship Id="rId119" Type="http://schemas.openxmlformats.org/officeDocument/2006/relationships/image" Target="../media/image172.png"/><Relationship Id="rId44" Type="http://schemas.microsoft.com/office/2007/relationships/hdphoto" Target="../media/hdphoto7.wdp"/><Relationship Id="rId60" Type="http://schemas.openxmlformats.org/officeDocument/2006/relationships/image" Target="../media/image122.png"/><Relationship Id="rId65" Type="http://schemas.openxmlformats.org/officeDocument/2006/relationships/image" Target="../media/image127.png"/><Relationship Id="rId81" Type="http://schemas.openxmlformats.org/officeDocument/2006/relationships/image" Target="../media/image137.png"/><Relationship Id="rId86" Type="http://schemas.openxmlformats.org/officeDocument/2006/relationships/image" Target="../media/image142.png"/><Relationship Id="rId130" Type="http://schemas.openxmlformats.org/officeDocument/2006/relationships/image" Target="../media/image182.png"/><Relationship Id="rId135" Type="http://schemas.openxmlformats.org/officeDocument/2006/relationships/hyperlink" Target="#&#33337;"/><Relationship Id="rId13" Type="http://schemas.microsoft.com/office/2007/relationships/hdphoto" Target="../media/hdphoto4.wdp"/><Relationship Id="rId18" Type="http://schemas.openxmlformats.org/officeDocument/2006/relationships/image" Target="../media/image84.png"/><Relationship Id="rId39" Type="http://schemas.openxmlformats.org/officeDocument/2006/relationships/image" Target="../media/image104.png"/><Relationship Id="rId109" Type="http://schemas.openxmlformats.org/officeDocument/2006/relationships/image" Target="../media/image164.png"/><Relationship Id="rId34" Type="http://schemas.openxmlformats.org/officeDocument/2006/relationships/image" Target="../media/image99.png"/><Relationship Id="rId50" Type="http://schemas.openxmlformats.org/officeDocument/2006/relationships/image" Target="../media/image113.png"/><Relationship Id="rId55" Type="http://schemas.openxmlformats.org/officeDocument/2006/relationships/image" Target="../media/image117.png"/><Relationship Id="rId76" Type="http://schemas.openxmlformats.org/officeDocument/2006/relationships/hyperlink" Target="#&#23478;&#20855;&#31867;"/><Relationship Id="rId97" Type="http://schemas.openxmlformats.org/officeDocument/2006/relationships/image" Target="../media/image152.png"/><Relationship Id="rId104" Type="http://schemas.openxmlformats.org/officeDocument/2006/relationships/image" Target="../media/image159.png"/><Relationship Id="rId120" Type="http://schemas.openxmlformats.org/officeDocument/2006/relationships/image" Target="../media/image173.png"/><Relationship Id="rId125" Type="http://schemas.openxmlformats.org/officeDocument/2006/relationships/image" Target="../media/image178.png"/><Relationship Id="rId141" Type="http://schemas.openxmlformats.org/officeDocument/2006/relationships/image" Target="../media/image191.png"/><Relationship Id="rId146" Type="http://schemas.openxmlformats.org/officeDocument/2006/relationships/image" Target="../media/image196.png"/><Relationship Id="rId7" Type="http://schemas.microsoft.com/office/2007/relationships/hdphoto" Target="../media/hdphoto3.wdp"/><Relationship Id="rId71" Type="http://schemas.openxmlformats.org/officeDocument/2006/relationships/image" Target="../media/image133.png"/><Relationship Id="rId92" Type="http://schemas.openxmlformats.org/officeDocument/2006/relationships/image" Target="../media/image147.png"/><Relationship Id="rId2" Type="http://schemas.openxmlformats.org/officeDocument/2006/relationships/image" Target="../media/image2.jpeg"/><Relationship Id="rId29" Type="http://schemas.openxmlformats.org/officeDocument/2006/relationships/image" Target="../media/image95.png"/><Relationship Id="rId24" Type="http://schemas.openxmlformats.org/officeDocument/2006/relationships/image" Target="../media/image90.png"/><Relationship Id="rId40" Type="http://schemas.openxmlformats.org/officeDocument/2006/relationships/image" Target="../media/image105.png"/><Relationship Id="rId45" Type="http://schemas.openxmlformats.org/officeDocument/2006/relationships/image" Target="../media/image109.png"/><Relationship Id="rId66" Type="http://schemas.openxmlformats.org/officeDocument/2006/relationships/image" Target="../media/image128.png"/><Relationship Id="rId87" Type="http://schemas.openxmlformats.org/officeDocument/2006/relationships/image" Target="../media/image143.png"/><Relationship Id="rId110" Type="http://schemas.openxmlformats.org/officeDocument/2006/relationships/image" Target="../media/image165.png"/><Relationship Id="rId115" Type="http://schemas.openxmlformats.org/officeDocument/2006/relationships/image" Target="../media/image25.png"/><Relationship Id="rId131" Type="http://schemas.openxmlformats.org/officeDocument/2006/relationships/image" Target="../media/image183.png"/><Relationship Id="rId136" Type="http://schemas.openxmlformats.org/officeDocument/2006/relationships/image" Target="../media/image187.png"/><Relationship Id="rId61" Type="http://schemas.openxmlformats.org/officeDocument/2006/relationships/image" Target="../media/image123.png"/><Relationship Id="rId82" Type="http://schemas.openxmlformats.org/officeDocument/2006/relationships/image" Target="../media/image138.png"/><Relationship Id="rId19" Type="http://schemas.openxmlformats.org/officeDocument/2006/relationships/image" Target="../media/image85.png"/><Relationship Id="rId14" Type="http://schemas.openxmlformats.org/officeDocument/2006/relationships/image" Target="../media/image81.png"/><Relationship Id="rId30" Type="http://schemas.openxmlformats.org/officeDocument/2006/relationships/image" Target="../media/image96.png"/><Relationship Id="rId35" Type="http://schemas.openxmlformats.org/officeDocument/2006/relationships/image" Target="../media/image100.png"/><Relationship Id="rId56" Type="http://schemas.openxmlformats.org/officeDocument/2006/relationships/image" Target="../media/image118.png"/><Relationship Id="rId77" Type="http://schemas.openxmlformats.org/officeDocument/2006/relationships/hyperlink" Target="#&#31665;&#26588;&#31867;"/><Relationship Id="rId100" Type="http://schemas.openxmlformats.org/officeDocument/2006/relationships/image" Target="../media/image155.png"/><Relationship Id="rId105" Type="http://schemas.openxmlformats.org/officeDocument/2006/relationships/image" Target="../media/image160.png"/><Relationship Id="rId126" Type="http://schemas.openxmlformats.org/officeDocument/2006/relationships/image" Target="../media/image179.png"/><Relationship Id="rId147" Type="http://schemas.openxmlformats.org/officeDocument/2006/relationships/image" Target="../media/image197.png"/><Relationship Id="rId8" Type="http://schemas.openxmlformats.org/officeDocument/2006/relationships/image" Target="../media/image76.png"/><Relationship Id="rId51" Type="http://schemas.openxmlformats.org/officeDocument/2006/relationships/image" Target="../media/image114.png"/><Relationship Id="rId72" Type="http://schemas.openxmlformats.org/officeDocument/2006/relationships/image" Target="../media/image134.png"/><Relationship Id="rId93" Type="http://schemas.openxmlformats.org/officeDocument/2006/relationships/image" Target="../media/image148.png"/><Relationship Id="rId98" Type="http://schemas.openxmlformats.org/officeDocument/2006/relationships/image" Target="../media/image153.png"/><Relationship Id="rId121" Type="http://schemas.openxmlformats.org/officeDocument/2006/relationships/image" Target="../media/image174.png"/><Relationship Id="rId142" Type="http://schemas.openxmlformats.org/officeDocument/2006/relationships/image" Target="../media/image192.png"/><Relationship Id="rId3" Type="http://schemas.openxmlformats.org/officeDocument/2006/relationships/hyperlink" Target="#&#24037;&#20855;!A12"/><Relationship Id="rId25" Type="http://schemas.openxmlformats.org/officeDocument/2006/relationships/image" Target="../media/image91.png"/><Relationship Id="rId46" Type="http://schemas.openxmlformats.org/officeDocument/2006/relationships/image" Target="../media/image110.png"/><Relationship Id="rId67" Type="http://schemas.openxmlformats.org/officeDocument/2006/relationships/image" Target="../media/image129.png"/><Relationship Id="rId116" Type="http://schemas.openxmlformats.org/officeDocument/2006/relationships/image" Target="../media/image169.png"/><Relationship Id="rId137" Type="http://schemas.openxmlformats.org/officeDocument/2006/relationships/image" Target="../media/image188.png"/><Relationship Id="rId20" Type="http://schemas.openxmlformats.org/officeDocument/2006/relationships/image" Target="../media/image86.png"/><Relationship Id="rId41" Type="http://schemas.openxmlformats.org/officeDocument/2006/relationships/image" Target="../media/image106.png"/><Relationship Id="rId62" Type="http://schemas.openxmlformats.org/officeDocument/2006/relationships/image" Target="../media/image124.png"/><Relationship Id="rId83" Type="http://schemas.openxmlformats.org/officeDocument/2006/relationships/image" Target="../media/image139.png"/><Relationship Id="rId88" Type="http://schemas.openxmlformats.org/officeDocument/2006/relationships/hyperlink" Target="#&#38518;&#22120;"/><Relationship Id="rId111" Type="http://schemas.openxmlformats.org/officeDocument/2006/relationships/image" Target="../media/image166.png"/><Relationship Id="rId132" Type="http://schemas.openxmlformats.org/officeDocument/2006/relationships/image" Target="../media/image184.png"/><Relationship Id="rId15" Type="http://schemas.openxmlformats.org/officeDocument/2006/relationships/image" Target="../media/image82.png"/><Relationship Id="rId36" Type="http://schemas.openxmlformats.org/officeDocument/2006/relationships/image" Target="../media/image101.png"/><Relationship Id="rId57" Type="http://schemas.openxmlformats.org/officeDocument/2006/relationships/image" Target="../media/image119.png"/><Relationship Id="rId106" Type="http://schemas.openxmlformats.org/officeDocument/2006/relationships/image" Target="../media/image161.png"/><Relationship Id="rId127" Type="http://schemas.microsoft.com/office/2007/relationships/hdphoto" Target="../media/hdphoto10.wdp"/><Relationship Id="rId10" Type="http://schemas.openxmlformats.org/officeDocument/2006/relationships/image" Target="../media/image78.png"/><Relationship Id="rId31" Type="http://schemas.openxmlformats.org/officeDocument/2006/relationships/image" Target="../media/image97.png"/><Relationship Id="rId52" Type="http://schemas.microsoft.com/office/2007/relationships/hdphoto" Target="../media/hdphoto9.wdp"/><Relationship Id="rId73" Type="http://schemas.openxmlformats.org/officeDocument/2006/relationships/hyperlink" Target="#&#24037;&#20855;&#31867;"/><Relationship Id="rId78" Type="http://schemas.openxmlformats.org/officeDocument/2006/relationships/image" Target="../media/image135.png"/><Relationship Id="rId94" Type="http://schemas.openxmlformats.org/officeDocument/2006/relationships/image" Target="../media/image149.png"/><Relationship Id="rId99" Type="http://schemas.openxmlformats.org/officeDocument/2006/relationships/image" Target="../media/image154.png"/><Relationship Id="rId101" Type="http://schemas.openxmlformats.org/officeDocument/2006/relationships/image" Target="../media/image156.png"/><Relationship Id="rId122" Type="http://schemas.openxmlformats.org/officeDocument/2006/relationships/image" Target="../media/image175.jpeg"/><Relationship Id="rId143" Type="http://schemas.openxmlformats.org/officeDocument/2006/relationships/image" Target="../media/image193.png"/><Relationship Id="rId148" Type="http://schemas.openxmlformats.org/officeDocument/2006/relationships/image" Target="../media/image198.png"/><Relationship Id="rId4" Type="http://schemas.openxmlformats.org/officeDocument/2006/relationships/image" Target="../media/image36.png"/><Relationship Id="rId9" Type="http://schemas.openxmlformats.org/officeDocument/2006/relationships/image" Target="../media/image77.png"/><Relationship Id="rId26" Type="http://schemas.openxmlformats.org/officeDocument/2006/relationships/image" Target="../media/image92.png"/><Relationship Id="rId47" Type="http://schemas.openxmlformats.org/officeDocument/2006/relationships/image" Target="../media/image111.png"/><Relationship Id="rId68" Type="http://schemas.openxmlformats.org/officeDocument/2006/relationships/image" Target="../media/image130.png"/><Relationship Id="rId89" Type="http://schemas.openxmlformats.org/officeDocument/2006/relationships/image" Target="../media/image144.png"/><Relationship Id="rId112" Type="http://schemas.openxmlformats.org/officeDocument/2006/relationships/image" Target="../media/image167.png"/><Relationship Id="rId133" Type="http://schemas.openxmlformats.org/officeDocument/2006/relationships/image" Target="../media/image185.png"/><Relationship Id="rId16" Type="http://schemas.microsoft.com/office/2007/relationships/hdphoto" Target="../media/hdphoto5.wdp"/><Relationship Id="rId37" Type="http://schemas.openxmlformats.org/officeDocument/2006/relationships/image" Target="../media/image102.png"/><Relationship Id="rId58" Type="http://schemas.openxmlformats.org/officeDocument/2006/relationships/image" Target="../media/image120.png"/><Relationship Id="rId79" Type="http://schemas.openxmlformats.org/officeDocument/2006/relationships/hyperlink" Target="#&#23481;&#22120;&#31867;"/><Relationship Id="rId102" Type="http://schemas.openxmlformats.org/officeDocument/2006/relationships/image" Target="../media/image157.png"/><Relationship Id="rId123" Type="http://schemas.openxmlformats.org/officeDocument/2006/relationships/image" Target="../media/image176.png"/><Relationship Id="rId144" Type="http://schemas.openxmlformats.org/officeDocument/2006/relationships/image" Target="../media/image194.png"/><Relationship Id="rId90" Type="http://schemas.openxmlformats.org/officeDocument/2006/relationships/image" Target="../media/image145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09.jpeg"/><Relationship Id="rId18" Type="http://schemas.openxmlformats.org/officeDocument/2006/relationships/image" Target="../media/image214.png"/><Relationship Id="rId26" Type="http://schemas.openxmlformats.org/officeDocument/2006/relationships/image" Target="../media/image222.png"/><Relationship Id="rId21" Type="http://schemas.openxmlformats.org/officeDocument/2006/relationships/image" Target="../media/image217.png"/><Relationship Id="rId34" Type="http://schemas.openxmlformats.org/officeDocument/2006/relationships/image" Target="../media/image230.jpg"/><Relationship Id="rId7" Type="http://schemas.openxmlformats.org/officeDocument/2006/relationships/image" Target="../media/image203.jpeg"/><Relationship Id="rId12" Type="http://schemas.openxmlformats.org/officeDocument/2006/relationships/image" Target="../media/image208.png"/><Relationship Id="rId17" Type="http://schemas.openxmlformats.org/officeDocument/2006/relationships/image" Target="../media/image213.png"/><Relationship Id="rId25" Type="http://schemas.openxmlformats.org/officeDocument/2006/relationships/image" Target="../media/image221.png"/><Relationship Id="rId33" Type="http://schemas.openxmlformats.org/officeDocument/2006/relationships/image" Target="../media/image229.jpg"/><Relationship Id="rId2" Type="http://schemas.openxmlformats.org/officeDocument/2006/relationships/image" Target="../media/image2.jpeg"/><Relationship Id="rId16" Type="http://schemas.openxmlformats.org/officeDocument/2006/relationships/image" Target="../media/image212.png"/><Relationship Id="rId20" Type="http://schemas.openxmlformats.org/officeDocument/2006/relationships/image" Target="../media/image216.png"/><Relationship Id="rId29" Type="http://schemas.openxmlformats.org/officeDocument/2006/relationships/image" Target="../media/image225.png"/><Relationship Id="rId1" Type="http://schemas.openxmlformats.org/officeDocument/2006/relationships/hyperlink" Target="#&#39318;&#39029;"/><Relationship Id="rId6" Type="http://schemas.openxmlformats.org/officeDocument/2006/relationships/image" Target="../media/image202.png"/><Relationship Id="rId11" Type="http://schemas.openxmlformats.org/officeDocument/2006/relationships/image" Target="../media/image207.png"/><Relationship Id="rId24" Type="http://schemas.openxmlformats.org/officeDocument/2006/relationships/image" Target="../media/image220.png"/><Relationship Id="rId32" Type="http://schemas.openxmlformats.org/officeDocument/2006/relationships/image" Target="../media/image228.jpg"/><Relationship Id="rId37" Type="http://schemas.openxmlformats.org/officeDocument/2006/relationships/image" Target="../media/image233.jpg"/><Relationship Id="rId5" Type="http://schemas.openxmlformats.org/officeDocument/2006/relationships/image" Target="../media/image201.png"/><Relationship Id="rId15" Type="http://schemas.openxmlformats.org/officeDocument/2006/relationships/image" Target="../media/image211.png"/><Relationship Id="rId23" Type="http://schemas.openxmlformats.org/officeDocument/2006/relationships/image" Target="../media/image219.png"/><Relationship Id="rId28" Type="http://schemas.openxmlformats.org/officeDocument/2006/relationships/image" Target="../media/image224.png"/><Relationship Id="rId36" Type="http://schemas.openxmlformats.org/officeDocument/2006/relationships/image" Target="../media/image232.jpg"/><Relationship Id="rId10" Type="http://schemas.openxmlformats.org/officeDocument/2006/relationships/image" Target="../media/image206.png"/><Relationship Id="rId19" Type="http://schemas.openxmlformats.org/officeDocument/2006/relationships/image" Target="../media/image215.png"/><Relationship Id="rId31" Type="http://schemas.openxmlformats.org/officeDocument/2006/relationships/image" Target="../media/image227.png"/><Relationship Id="rId4" Type="http://schemas.openxmlformats.org/officeDocument/2006/relationships/image" Target="../media/image200.png"/><Relationship Id="rId9" Type="http://schemas.openxmlformats.org/officeDocument/2006/relationships/image" Target="../media/image205.png"/><Relationship Id="rId14" Type="http://schemas.openxmlformats.org/officeDocument/2006/relationships/image" Target="../media/image210.png"/><Relationship Id="rId22" Type="http://schemas.openxmlformats.org/officeDocument/2006/relationships/image" Target="../media/image218.png"/><Relationship Id="rId27" Type="http://schemas.openxmlformats.org/officeDocument/2006/relationships/image" Target="../media/image223.png"/><Relationship Id="rId30" Type="http://schemas.openxmlformats.org/officeDocument/2006/relationships/image" Target="../media/image226.png"/><Relationship Id="rId35" Type="http://schemas.openxmlformats.org/officeDocument/2006/relationships/image" Target="../media/image231.jpg"/><Relationship Id="rId8" Type="http://schemas.openxmlformats.org/officeDocument/2006/relationships/image" Target="../media/image204.png"/><Relationship Id="rId3" Type="http://schemas.openxmlformats.org/officeDocument/2006/relationships/hyperlink" Target="#&#36947;&#20855;!A3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hyperlink" Target="#&#20316;&#29289;!A3"/><Relationship Id="rId2" Type="http://schemas.openxmlformats.org/officeDocument/2006/relationships/image" Target="../media/image2.jpeg"/><Relationship Id="rId1" Type="http://schemas.openxmlformats.org/officeDocument/2006/relationships/hyperlink" Target="#&#39318;&#39029;"/><Relationship Id="rId5" Type="http://schemas.openxmlformats.org/officeDocument/2006/relationships/image" Target="../media/image235.png"/><Relationship Id="rId4" Type="http://schemas.openxmlformats.org/officeDocument/2006/relationships/image" Target="../media/image23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14</xdr:col>
      <xdr:colOff>180975</xdr:colOff>
      <xdr:row>0</xdr:row>
      <xdr:rowOff>0</xdr:rowOff>
    </xdr:from>
    <xdr:to>
      <xdr:col>15</xdr:col>
      <xdr:colOff>352425</xdr:colOff>
      <xdr:row>1</xdr:row>
      <xdr:rowOff>8550</xdr:rowOff>
    </xdr:to>
    <xdr:sp macro="" textlink="">
      <xdr:nvSpPr>
        <xdr:cNvPr id="5" name="矩形 4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>
          <a:spLocks noChangeAspect="1"/>
        </xdr:cNvSpPr>
      </xdr:nvSpPr>
      <xdr:spPr>
        <a:xfrm>
          <a:off x="7648575" y="0"/>
          <a:ext cx="70485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15</xdr:col>
      <xdr:colOff>380999</xdr:colOff>
      <xdr:row>0</xdr:row>
      <xdr:rowOff>0</xdr:rowOff>
    </xdr:from>
    <xdr:to>
      <xdr:col>17</xdr:col>
      <xdr:colOff>19049</xdr:colOff>
      <xdr:row>1</xdr:row>
      <xdr:rowOff>8550</xdr:rowOff>
    </xdr:to>
    <xdr:sp macro="" textlink="">
      <xdr:nvSpPr>
        <xdr:cNvPr id="6" name="矩形 5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>
          <a:spLocks noChangeAspect="1"/>
        </xdr:cNvSpPr>
      </xdr:nvSpPr>
      <xdr:spPr>
        <a:xfrm>
          <a:off x="8381999" y="0"/>
          <a:ext cx="70485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oneCellAnchor>
    <xdr:from>
      <xdr:col>5</xdr:col>
      <xdr:colOff>80724</xdr:colOff>
      <xdr:row>0</xdr:row>
      <xdr:rowOff>0</xdr:rowOff>
    </xdr:from>
    <xdr:ext cx="4343881" cy="1000125"/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spect="1"/>
        </xdr:cNvSpPr>
      </xdr:nvSpPr>
      <xdr:spPr>
        <a:xfrm>
          <a:off x="2747724" y="0"/>
          <a:ext cx="4343881" cy="1000125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zh-CN" altLang="en-US" sz="5400" b="1" cap="none" spc="0">
              <a:ln w="10160">
                <a:solidFill>
                  <a:schemeClr val="tx1">
                    <a:lumMod val="95000"/>
                    <a:lumOff val="5000"/>
                  </a:schemeClr>
                </a:solidFill>
                <a:prstDash val="solid"/>
              </a:ln>
              <a:solidFill>
                <a:srgbClr val="FF0000"/>
              </a:solidFill>
              <a:effectLst>
                <a:glow rad="228600">
                  <a:schemeClr val="accent2">
                    <a:satMod val="175000"/>
                    <a:alpha val="40000"/>
                  </a:schemeClr>
                </a:glow>
                <a:outerShdw blurRad="38100" dist="22860" dir="5400000" algn="tl" rotWithShape="0">
                  <a:srgbClr val="000000">
                    <a:alpha val="30000"/>
                  </a:srgbClr>
                </a:outerShdw>
                <a:reflection blurRad="6350" stA="55000" endA="50" endPos="85000" dir="5400000" sy="-100000" algn="bl" rotWithShape="0"/>
              </a:effectLst>
              <a:latin typeface="华文隶书" panose="02010800040101010101" pitchFamily="2" charset="-122"/>
              <a:ea typeface="华文隶书" panose="02010800040101010101" pitchFamily="2" charset="-122"/>
            </a:rPr>
            <a:t>炉火与避难所</a:t>
          </a:r>
          <a:endParaRPr lang="zh-CN" altLang="en-US" sz="5400" b="0" cap="none" spc="0">
            <a:ln w="0"/>
            <a:solidFill>
              <a:srgbClr val="FF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>
    <xdr:from>
      <xdr:col>18</xdr:col>
      <xdr:colOff>109537</xdr:colOff>
      <xdr:row>7</xdr:row>
      <xdr:rowOff>52387</xdr:rowOff>
    </xdr:from>
    <xdr:to>
      <xdr:col>26</xdr:col>
      <xdr:colOff>447675</xdr:colOff>
      <xdr:row>11</xdr:row>
      <xdr:rowOff>0</xdr:rowOff>
    </xdr:to>
    <xdr:sp macro="" textlink="">
      <xdr:nvSpPr>
        <xdr:cNvPr id="3" name="文本框 2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7F92F371-C9BE-493B-B4DC-E3CFD6C260A1}"/>
            </a:ext>
          </a:extLst>
        </xdr:cNvPr>
        <xdr:cNvSpPr txBox="1"/>
      </xdr:nvSpPr>
      <xdr:spPr>
        <a:xfrm>
          <a:off x="9710737" y="1252537"/>
          <a:ext cx="4605338" cy="633413"/>
        </a:xfrm>
        <a:prstGeom prst="rect">
          <a:avLst/>
        </a:prstGeom>
        <a:gradFill flip="none" rotWithShape="1">
          <a:gsLst>
            <a:gs pos="0">
              <a:schemeClr val="accent4">
                <a:lumMod val="5000"/>
                <a:lumOff val="95000"/>
              </a:schemeClr>
            </a:gs>
            <a:gs pos="30000">
              <a:schemeClr val="accent4">
                <a:lumMod val="45000"/>
                <a:lumOff val="55000"/>
              </a:schemeClr>
            </a:gs>
            <a:gs pos="58000">
              <a:schemeClr val="accent4">
                <a:lumMod val="45000"/>
                <a:lumOff val="55000"/>
              </a:schemeClr>
            </a:gs>
            <a:gs pos="92000">
              <a:schemeClr val="accent2">
                <a:lumMod val="40000"/>
                <a:lumOff val="60000"/>
              </a:schemeClr>
            </a:gs>
          </a:gsLst>
          <a:lin ang="5400000" scaled="1"/>
          <a:tileRect/>
        </a:gra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zh-CN" altLang="en-US" sz="3600" b="1">
              <a:solidFill>
                <a:schemeClr val="bg1"/>
              </a:solidFill>
            </a:rPr>
            <a:t>在线建筑设计工具</a:t>
          </a:r>
        </a:p>
      </xdr:txBody>
    </xdr:sp>
    <xdr:clientData/>
  </xdr:twoCellAnchor>
  <xdr:twoCellAnchor>
    <xdr:from>
      <xdr:col>18</xdr:col>
      <xdr:colOff>114300</xdr:colOff>
      <xdr:row>14</xdr:row>
      <xdr:rowOff>95250</xdr:rowOff>
    </xdr:from>
    <xdr:to>
      <xdr:col>26</xdr:col>
      <xdr:colOff>452438</xdr:colOff>
      <xdr:row>18</xdr:row>
      <xdr:rowOff>42863</xdr:rowOff>
    </xdr:to>
    <xdr:sp macro="" textlink="">
      <xdr:nvSpPr>
        <xdr:cNvPr id="30" name="文本框 29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AD051A69-69FA-4B53-9E8E-238A592E29AA}"/>
            </a:ext>
          </a:extLst>
        </xdr:cNvPr>
        <xdr:cNvSpPr txBox="1"/>
      </xdr:nvSpPr>
      <xdr:spPr>
        <a:xfrm>
          <a:off x="9715500" y="2495550"/>
          <a:ext cx="4605338" cy="633413"/>
        </a:xfrm>
        <a:prstGeom prst="rect">
          <a:avLst/>
        </a:prstGeom>
        <a:gradFill flip="none" rotWithShape="1">
          <a:gsLst>
            <a:gs pos="0">
              <a:schemeClr val="accent4">
                <a:lumMod val="5000"/>
                <a:lumOff val="95000"/>
              </a:schemeClr>
            </a:gs>
            <a:gs pos="30000">
              <a:schemeClr val="accent4">
                <a:lumMod val="45000"/>
                <a:lumOff val="55000"/>
              </a:schemeClr>
            </a:gs>
            <a:gs pos="58000">
              <a:schemeClr val="accent4">
                <a:lumMod val="45000"/>
                <a:lumOff val="55000"/>
              </a:schemeClr>
            </a:gs>
            <a:gs pos="92000">
              <a:schemeClr val="accent2">
                <a:lumMod val="40000"/>
                <a:lumOff val="60000"/>
              </a:schemeClr>
            </a:gs>
          </a:gsLst>
          <a:lin ang="5400000" scaled="1"/>
          <a:tileRect/>
        </a:gra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zh-CN" altLang="en-US" sz="3600" b="1">
              <a:solidFill>
                <a:schemeClr val="bg1"/>
              </a:solidFill>
            </a:rPr>
            <a:t>在线食谱</a:t>
          </a:r>
        </a:p>
      </xdr:txBody>
    </xdr:sp>
    <xdr:clientData/>
  </xdr:twoCellAnchor>
  <xdr:twoCellAnchor>
    <xdr:from>
      <xdr:col>18</xdr:col>
      <xdr:colOff>104775</xdr:colOff>
      <xdr:row>21</xdr:row>
      <xdr:rowOff>28575</xdr:rowOff>
    </xdr:from>
    <xdr:to>
      <xdr:col>26</xdr:col>
      <xdr:colOff>442913</xdr:colOff>
      <xdr:row>24</xdr:row>
      <xdr:rowOff>147638</xdr:rowOff>
    </xdr:to>
    <xdr:sp macro="" textlink="">
      <xdr:nvSpPr>
        <xdr:cNvPr id="31" name="文本框 30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613BE60E-F3E0-4D15-8D96-61789CF095AF}"/>
            </a:ext>
          </a:extLst>
        </xdr:cNvPr>
        <xdr:cNvSpPr txBox="1"/>
      </xdr:nvSpPr>
      <xdr:spPr>
        <a:xfrm>
          <a:off x="9705975" y="3629025"/>
          <a:ext cx="4605338" cy="633413"/>
        </a:xfrm>
        <a:prstGeom prst="rect">
          <a:avLst/>
        </a:prstGeom>
        <a:gradFill flip="none" rotWithShape="1">
          <a:gsLst>
            <a:gs pos="0">
              <a:schemeClr val="accent4">
                <a:lumMod val="5000"/>
                <a:lumOff val="95000"/>
              </a:schemeClr>
            </a:gs>
            <a:gs pos="30000">
              <a:schemeClr val="accent4">
                <a:lumMod val="45000"/>
                <a:lumOff val="55000"/>
              </a:schemeClr>
            </a:gs>
            <a:gs pos="58000">
              <a:schemeClr val="accent4">
                <a:lumMod val="45000"/>
                <a:lumOff val="55000"/>
              </a:schemeClr>
            </a:gs>
            <a:gs pos="92000">
              <a:schemeClr val="accent2">
                <a:lumMod val="40000"/>
                <a:lumOff val="60000"/>
              </a:schemeClr>
            </a:gs>
          </a:gsLst>
          <a:lin ang="5400000" scaled="1"/>
          <a:tileRect/>
        </a:gra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zh-CN" altLang="en-US" sz="3600" b="1">
              <a:solidFill>
                <a:schemeClr val="bg1"/>
              </a:solidFill>
            </a:rPr>
            <a:t>世界地图</a:t>
          </a:r>
        </a:p>
      </xdr:txBody>
    </xdr:sp>
    <xdr:clientData/>
  </xdr:twoCellAnchor>
  <xdr:twoCellAnchor>
    <xdr:from>
      <xdr:col>18</xdr:col>
      <xdr:colOff>104775</xdr:colOff>
      <xdr:row>27</xdr:row>
      <xdr:rowOff>142875</xdr:rowOff>
    </xdr:from>
    <xdr:to>
      <xdr:col>26</xdr:col>
      <xdr:colOff>442913</xdr:colOff>
      <xdr:row>31</xdr:row>
      <xdr:rowOff>90488</xdr:rowOff>
    </xdr:to>
    <xdr:sp macro="" textlink="">
      <xdr:nvSpPr>
        <xdr:cNvPr id="32" name="文本框 31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37B97E7-C1D4-4BD0-A03E-59AE1E58DCAD}"/>
            </a:ext>
          </a:extLst>
        </xdr:cNvPr>
        <xdr:cNvSpPr txBox="1"/>
      </xdr:nvSpPr>
      <xdr:spPr>
        <a:xfrm>
          <a:off x="9705975" y="4772025"/>
          <a:ext cx="4605338" cy="633413"/>
        </a:xfrm>
        <a:prstGeom prst="rect">
          <a:avLst/>
        </a:prstGeom>
        <a:gradFill flip="none" rotWithShape="1">
          <a:gsLst>
            <a:gs pos="0">
              <a:schemeClr val="accent4">
                <a:lumMod val="5000"/>
                <a:lumOff val="95000"/>
              </a:schemeClr>
            </a:gs>
            <a:gs pos="30000">
              <a:schemeClr val="accent4">
                <a:lumMod val="45000"/>
                <a:lumOff val="55000"/>
              </a:schemeClr>
            </a:gs>
            <a:gs pos="58000">
              <a:schemeClr val="accent4">
                <a:lumMod val="45000"/>
                <a:lumOff val="55000"/>
              </a:schemeClr>
            </a:gs>
            <a:gs pos="92000">
              <a:schemeClr val="accent2">
                <a:lumMod val="40000"/>
                <a:lumOff val="60000"/>
              </a:schemeClr>
            </a:gs>
          </a:gsLst>
          <a:lin ang="5400000" scaled="1"/>
          <a:tileRect/>
        </a:gra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zh-CN" altLang="en-US" sz="3600" b="1">
              <a:solidFill>
                <a:schemeClr val="bg1"/>
              </a:solidFill>
            </a:rPr>
            <a:t>中文维基导航</a:t>
          </a:r>
        </a:p>
      </xdr:txBody>
    </xdr:sp>
    <xdr:clientData/>
  </xdr:twoCellAnchor>
  <xdr:twoCellAnchor>
    <xdr:from>
      <xdr:col>0</xdr:col>
      <xdr:colOff>142874</xdr:colOff>
      <xdr:row>4</xdr:row>
      <xdr:rowOff>100012</xdr:rowOff>
    </xdr:from>
    <xdr:to>
      <xdr:col>3</xdr:col>
      <xdr:colOff>209549</xdr:colOff>
      <xdr:row>9</xdr:row>
      <xdr:rowOff>157162</xdr:rowOff>
    </xdr:to>
    <xdr:sp macro="" textlink="">
      <xdr:nvSpPr>
        <xdr:cNvPr id="10" name="文本框 9">
          <a:extLst>
            <a:ext uri="{FF2B5EF4-FFF2-40B4-BE49-F238E27FC236}">
              <a16:creationId xmlns:a16="http://schemas.microsoft.com/office/drawing/2014/main" id="{27A29A10-689B-4C9D-B1E4-EE2E06E62A0C}"/>
            </a:ext>
          </a:extLst>
        </xdr:cNvPr>
        <xdr:cNvSpPr txBox="1"/>
      </xdr:nvSpPr>
      <xdr:spPr>
        <a:xfrm>
          <a:off x="142874" y="785812"/>
          <a:ext cx="1666875" cy="914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100"/>
            <a:t>原作者：龙哥</a:t>
          </a:r>
          <a:endParaRPr lang="en-US" altLang="zh-CN" sz="1100"/>
        </a:p>
        <a:p>
          <a:r>
            <a:rPr lang="zh-CN" altLang="en-US" sz="1100"/>
            <a:t>后续维护：风韵</a:t>
          </a:r>
          <a:endParaRPr lang="en-US" altLang="zh-CN" sz="1100"/>
        </a:p>
        <a:p>
          <a:endParaRPr lang="en-US" altLang="zh-CN" sz="1100"/>
        </a:p>
        <a:p>
          <a:r>
            <a:rPr lang="zh-CN" altLang="en-US" sz="1100"/>
            <a:t>讨论群：</a:t>
          </a:r>
          <a:r>
            <a:rPr lang="en-US" altLang="zh-CN" sz="1100"/>
            <a:t>924283940</a:t>
          </a:r>
          <a:endParaRPr lang="zh-CN" altLang="en-US" sz="1100"/>
        </a:p>
      </xdr:txBody>
    </xdr:sp>
    <xdr:clientData/>
  </xdr:twoCellAnchor>
  <xdr:twoCellAnchor>
    <xdr:from>
      <xdr:col>13</xdr:col>
      <xdr:colOff>135256</xdr:colOff>
      <xdr:row>22</xdr:row>
      <xdr:rowOff>0</xdr:rowOff>
    </xdr:from>
    <xdr:to>
      <xdr:col>13</xdr:col>
      <xdr:colOff>180975</xdr:colOff>
      <xdr:row>22</xdr:row>
      <xdr:rowOff>123825</xdr:rowOff>
    </xdr:to>
    <xdr:sp macro="" textlink="">
      <xdr:nvSpPr>
        <xdr:cNvPr id="33" name="文本框 32">
          <a:extLst>
            <a:ext uri="{FF2B5EF4-FFF2-40B4-BE49-F238E27FC236}">
              <a16:creationId xmlns:a16="http://schemas.microsoft.com/office/drawing/2014/main" id="{DB7D4517-1930-4579-8A97-A7FFC3BD189A}"/>
            </a:ext>
          </a:extLst>
        </xdr:cNvPr>
        <xdr:cNvSpPr txBox="1"/>
      </xdr:nvSpPr>
      <xdr:spPr>
        <a:xfrm>
          <a:off x="7069456" y="3771900"/>
          <a:ext cx="45719" cy="1238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zh-CN" altLang="en-US" sz="1100"/>
        </a:p>
      </xdr:txBody>
    </xdr:sp>
    <xdr:clientData/>
  </xdr:twoCellAnchor>
  <xdr:twoCellAnchor>
    <xdr:from>
      <xdr:col>2</xdr:col>
      <xdr:colOff>38100</xdr:colOff>
      <xdr:row>13</xdr:row>
      <xdr:rowOff>114300</xdr:rowOff>
    </xdr:from>
    <xdr:to>
      <xdr:col>4</xdr:col>
      <xdr:colOff>381000</xdr:colOff>
      <xdr:row>16</xdr:row>
      <xdr:rowOff>9525</xdr:rowOff>
    </xdr:to>
    <xdr:sp macro="" textlink="">
      <xdr:nvSpPr>
        <xdr:cNvPr id="34" name="文本框 33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A7F2CFF-0DA2-48D7-8AF0-E645D8FE8A48}"/>
            </a:ext>
          </a:extLst>
        </xdr:cNvPr>
        <xdr:cNvSpPr txBox="1"/>
      </xdr:nvSpPr>
      <xdr:spPr>
        <a:xfrm>
          <a:off x="1104900" y="2343150"/>
          <a:ext cx="1409700" cy="409575"/>
        </a:xfrm>
        <a:prstGeom prst="rect">
          <a:avLst/>
        </a:prstGeom>
        <a:blipFill>
          <a:blip xmlns:r="http://schemas.openxmlformats.org/officeDocument/2006/relationships" r:embed="rId9"/>
          <a:tile tx="0" ty="0" sx="100000" sy="100000" flip="none" algn="tl"/>
        </a:blip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zh-CN" altLang="en-US" sz="1600" b="1" i="0" u="none" baseline="0">
              <a:solidFill>
                <a:schemeClr val="tx1"/>
              </a:solidFill>
              <a:ea typeface="华文仿宋" panose="02010600040101010101" pitchFamily="2" charset="-122"/>
            </a:rPr>
            <a:t>品质计算工具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161925</xdr:colOff>
      <xdr:row>2</xdr:row>
      <xdr:rowOff>55288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</xdr:col>
      <xdr:colOff>190499</xdr:colOff>
      <xdr:row>0</xdr:row>
      <xdr:rowOff>0</xdr:rowOff>
    </xdr:from>
    <xdr:to>
      <xdr:col>2</xdr:col>
      <xdr:colOff>352424</xdr:colOff>
      <xdr:row>2</xdr:row>
      <xdr:rowOff>55288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15</xdr:col>
      <xdr:colOff>361950</xdr:colOff>
      <xdr:row>0</xdr:row>
      <xdr:rowOff>85725</xdr:rowOff>
    </xdr:from>
    <xdr:to>
      <xdr:col>16</xdr:col>
      <xdr:colOff>133350</xdr:colOff>
      <xdr:row>2</xdr:row>
      <xdr:rowOff>68425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8046" b="96552" l="4425" r="89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196" t="5748" r="8838"/>
        <a:stretch/>
      </xdr:blipFill>
      <xdr:spPr>
        <a:xfrm>
          <a:off x="8362950" y="85725"/>
          <a:ext cx="314325" cy="268450"/>
        </a:xfrm>
        <a:prstGeom prst="rect">
          <a:avLst/>
        </a:prstGeom>
      </xdr:spPr>
    </xdr:pic>
    <xdr:clientData/>
  </xdr:twoCellAnchor>
  <xdr:twoCellAnchor editAs="oneCell">
    <xdr:from>
      <xdr:col>16</xdr:col>
      <xdr:colOff>152400</xdr:colOff>
      <xdr:row>0</xdr:row>
      <xdr:rowOff>104775</xdr:rowOff>
    </xdr:from>
    <xdr:to>
      <xdr:col>16</xdr:col>
      <xdr:colOff>441127</xdr:colOff>
      <xdr:row>2</xdr:row>
      <xdr:rowOff>57151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4706" b="96471" l="2885" r="9423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529" r="6719" b="2341"/>
        <a:stretch/>
      </xdr:blipFill>
      <xdr:spPr>
        <a:xfrm>
          <a:off x="8686800" y="104775"/>
          <a:ext cx="288727" cy="238126"/>
        </a:xfrm>
        <a:prstGeom prst="rect">
          <a:avLst/>
        </a:prstGeom>
      </xdr:spPr>
    </xdr:pic>
    <xdr:clientData/>
  </xdr:twoCellAnchor>
  <xdr:twoCellAnchor editAs="oneCell">
    <xdr:from>
      <xdr:col>10</xdr:col>
      <xdr:colOff>428625</xdr:colOff>
      <xdr:row>39</xdr:row>
      <xdr:rowOff>171450</xdr:rowOff>
    </xdr:from>
    <xdr:to>
      <xdr:col>11</xdr:col>
      <xdr:colOff>228600</xdr:colOff>
      <xdr:row>41</xdr:row>
      <xdr:rowOff>19050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2625" y="7429500"/>
          <a:ext cx="342900" cy="352425"/>
        </a:xfrm>
        <a:prstGeom prst="rect">
          <a:avLst/>
        </a:prstGeom>
      </xdr:spPr>
    </xdr:pic>
    <xdr:clientData/>
  </xdr:twoCellAnchor>
  <xdr:twoCellAnchor editAs="oneCell">
    <xdr:from>
      <xdr:col>6</xdr:col>
      <xdr:colOff>428625</xdr:colOff>
      <xdr:row>2</xdr:row>
      <xdr:rowOff>171450</xdr:rowOff>
    </xdr:from>
    <xdr:to>
      <xdr:col>7</xdr:col>
      <xdr:colOff>228600</xdr:colOff>
      <xdr:row>4</xdr:row>
      <xdr:rowOff>19050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9025" y="514350"/>
          <a:ext cx="342900" cy="342900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151</xdr:row>
      <xdr:rowOff>9525</xdr:rowOff>
    </xdr:from>
    <xdr:to>
      <xdr:col>7</xdr:col>
      <xdr:colOff>323850</xdr:colOff>
      <xdr:row>151</xdr:row>
      <xdr:rowOff>314325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C1B3AB06-3ABB-4F40-B27E-D9ECC6549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52850" y="26403300"/>
          <a:ext cx="304800" cy="304800"/>
        </a:xfrm>
        <a:prstGeom prst="rect">
          <a:avLst/>
        </a:prstGeom>
      </xdr:spPr>
    </xdr:pic>
    <xdr:clientData/>
  </xdr:twoCellAnchor>
  <xdr:twoCellAnchor editAs="oneCell">
    <xdr:from>
      <xdr:col>7</xdr:col>
      <xdr:colOff>35700</xdr:colOff>
      <xdr:row>169</xdr:row>
      <xdr:rowOff>26175</xdr:rowOff>
    </xdr:from>
    <xdr:to>
      <xdr:col>7</xdr:col>
      <xdr:colOff>340500</xdr:colOff>
      <xdr:row>170</xdr:row>
      <xdr:rowOff>7125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A4E2B766-D9E5-4CF2-816E-A369500F0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69500" y="28467825"/>
          <a:ext cx="304800" cy="304800"/>
        </a:xfrm>
        <a:prstGeom prst="rect">
          <a:avLst/>
        </a:prstGeom>
      </xdr:spPr>
    </xdr:pic>
    <xdr:clientData/>
  </xdr:twoCellAnchor>
  <xdr:twoCellAnchor editAs="oneCell">
    <xdr:from>
      <xdr:col>10</xdr:col>
      <xdr:colOff>38100</xdr:colOff>
      <xdr:row>118</xdr:row>
      <xdr:rowOff>28575</xdr:rowOff>
    </xdr:from>
    <xdr:to>
      <xdr:col>10</xdr:col>
      <xdr:colOff>381000</xdr:colOff>
      <xdr:row>118</xdr:row>
      <xdr:rowOff>371475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E443BF0D-D45D-4B41-8D68-1BD9C665A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67350" y="21564600"/>
          <a:ext cx="342900" cy="342900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121</xdr:row>
      <xdr:rowOff>19050</xdr:rowOff>
    </xdr:from>
    <xdr:to>
      <xdr:col>10</xdr:col>
      <xdr:colOff>400050</xdr:colOff>
      <xdr:row>121</xdr:row>
      <xdr:rowOff>361950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4AB20813-944E-4CF4-AC40-A5E622236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6400" y="22298025"/>
          <a:ext cx="342900" cy="342900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126</xdr:row>
      <xdr:rowOff>161925</xdr:rowOff>
    </xdr:from>
    <xdr:to>
      <xdr:col>10</xdr:col>
      <xdr:colOff>447675</xdr:colOff>
      <xdr:row>127</xdr:row>
      <xdr:rowOff>323850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5DB9C558-FEAA-4249-AE2B-8BD29BCAC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4025" y="23545800"/>
          <a:ext cx="342900" cy="342900"/>
        </a:xfrm>
        <a:prstGeom prst="rect">
          <a:avLst/>
        </a:prstGeom>
      </xdr:spPr>
    </xdr:pic>
    <xdr:clientData/>
  </xdr:twoCellAnchor>
  <xdr:oneCellAnchor>
    <xdr:from>
      <xdr:col>14</xdr:col>
      <xdr:colOff>76200</xdr:colOff>
      <xdr:row>188</xdr:row>
      <xdr:rowOff>38100</xdr:rowOff>
    </xdr:from>
    <xdr:ext cx="304800" cy="304800"/>
    <xdr:pic>
      <xdr:nvPicPr>
        <xdr:cNvPr id="16" name="图片 15">
          <a:extLst>
            <a:ext uri="{FF2B5EF4-FFF2-40B4-BE49-F238E27FC236}">
              <a16:creationId xmlns:a16="http://schemas.microsoft.com/office/drawing/2014/main" id="{7FB6BD96-B8DD-431B-94D5-7EA9F224FA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9950" y="34137600"/>
          <a:ext cx="304800" cy="304800"/>
        </a:xfrm>
        <a:prstGeom prst="rect">
          <a:avLst/>
        </a:prstGeom>
      </xdr:spPr>
    </xdr:pic>
    <xdr:clientData/>
  </xdr:oneCellAnchor>
  <xdr:twoCellAnchor editAs="oneCell">
    <xdr:from>
      <xdr:col>7</xdr:col>
      <xdr:colOff>104775</xdr:colOff>
      <xdr:row>188</xdr:row>
      <xdr:rowOff>19050</xdr:rowOff>
    </xdr:from>
    <xdr:to>
      <xdr:col>7</xdr:col>
      <xdr:colOff>409575</xdr:colOff>
      <xdr:row>188</xdr:row>
      <xdr:rowOff>323850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54E8DB4E-3822-438E-B0E8-C5BF2146B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5250" y="34118550"/>
          <a:ext cx="304800" cy="304800"/>
        </a:xfrm>
        <a:prstGeom prst="rect">
          <a:avLst/>
        </a:prstGeom>
      </xdr:spPr>
    </xdr:pic>
    <xdr:clientData/>
  </xdr:twoCellAnchor>
  <xdr:twoCellAnchor editAs="oneCell">
    <xdr:from>
      <xdr:col>16</xdr:col>
      <xdr:colOff>38100</xdr:colOff>
      <xdr:row>192</xdr:row>
      <xdr:rowOff>161925</xdr:rowOff>
    </xdr:from>
    <xdr:to>
      <xdr:col>20</xdr:col>
      <xdr:colOff>161925</xdr:colOff>
      <xdr:row>201</xdr:row>
      <xdr:rowOff>38100</xdr:rowOff>
    </xdr:to>
    <xdr:pic>
      <xdr:nvPicPr>
        <xdr:cNvPr id="20" name="图片 19" descr="C:\Users\a2407\Documents\Tencent Files\2407766\Image\Group\EY1G41H`945ZX9S3]ZIK$@5.jpg">
          <a:extLst>
            <a:ext uri="{FF2B5EF4-FFF2-40B4-BE49-F238E27FC236}">
              <a16:creationId xmlns:a16="http://schemas.microsoft.com/office/drawing/2014/main" id="{1A1ECF77-1964-48BA-A924-55B2CCB600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10625" y="36375975"/>
          <a:ext cx="2295525" cy="1600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16</xdr:col>
      <xdr:colOff>352425</xdr:colOff>
      <xdr:row>201</xdr:row>
      <xdr:rowOff>190500</xdr:rowOff>
    </xdr:from>
    <xdr:to>
      <xdr:col>20</xdr:col>
      <xdr:colOff>285750</xdr:colOff>
      <xdr:row>213</xdr:row>
      <xdr:rowOff>47625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3BB64A27-F0F4-42C2-9ADB-29CFAE2AD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4950" y="38128575"/>
          <a:ext cx="2105025" cy="20764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0</xdr:col>
      <xdr:colOff>704850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0</xdr:col>
      <xdr:colOff>733424</xdr:colOff>
      <xdr:row>0</xdr:row>
      <xdr:rowOff>0</xdr:rowOff>
    </xdr:from>
    <xdr:to>
      <xdr:col>2</xdr:col>
      <xdr:colOff>9524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171450</xdr:colOff>
      <xdr:row>1</xdr:row>
      <xdr:rowOff>55288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</xdr:col>
      <xdr:colOff>200024</xdr:colOff>
      <xdr:row>0</xdr:row>
      <xdr:rowOff>0</xdr:rowOff>
    </xdr:from>
    <xdr:to>
      <xdr:col>2</xdr:col>
      <xdr:colOff>371474</xdr:colOff>
      <xdr:row>1</xdr:row>
      <xdr:rowOff>55288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15</xdr:col>
      <xdr:colOff>361950</xdr:colOff>
      <xdr:row>0</xdr:row>
      <xdr:rowOff>85725</xdr:rowOff>
    </xdr:from>
    <xdr:to>
      <xdr:col>16</xdr:col>
      <xdr:colOff>142875</xdr:colOff>
      <xdr:row>1</xdr:row>
      <xdr:rowOff>68425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8046" b="96552" l="4425" r="89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196" t="5748" r="8838"/>
        <a:stretch/>
      </xdr:blipFill>
      <xdr:spPr>
        <a:xfrm>
          <a:off x="8362950" y="85725"/>
          <a:ext cx="314325" cy="268450"/>
        </a:xfrm>
        <a:prstGeom prst="rect">
          <a:avLst/>
        </a:prstGeom>
      </xdr:spPr>
    </xdr:pic>
    <xdr:clientData/>
  </xdr:twoCellAnchor>
  <xdr:twoCellAnchor editAs="oneCell">
    <xdr:from>
      <xdr:col>16</xdr:col>
      <xdr:colOff>152400</xdr:colOff>
      <xdr:row>0</xdr:row>
      <xdr:rowOff>104775</xdr:rowOff>
    </xdr:from>
    <xdr:to>
      <xdr:col>16</xdr:col>
      <xdr:colOff>441127</xdr:colOff>
      <xdr:row>1</xdr:row>
      <xdr:rowOff>57151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4706" b="96471" l="2885" r="9423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529" r="6719" b="2341"/>
        <a:stretch/>
      </xdr:blipFill>
      <xdr:spPr>
        <a:xfrm>
          <a:off x="8686800" y="104775"/>
          <a:ext cx="288727" cy="2381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2</xdr:col>
      <xdr:colOff>171450</xdr:colOff>
      <xdr:row>59</xdr:row>
      <xdr:rowOff>142875</xdr:rowOff>
    </xdr:to>
    <xdr:pic>
      <xdr:nvPicPr>
        <xdr:cNvPr id="6" name="图片 5" descr="矿石Smelter.png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85800"/>
          <a:ext cx="1238250" cy="1285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114300</xdr:colOff>
      <xdr:row>42</xdr:row>
      <xdr:rowOff>57150</xdr:rowOff>
    </xdr:from>
    <xdr:to>
      <xdr:col>2</xdr:col>
      <xdr:colOff>285900</xdr:colOff>
      <xdr:row>48</xdr:row>
      <xdr:rowOff>54630</xdr:rowOff>
    </xdr:to>
    <xdr:pic>
      <xdr:nvPicPr>
        <xdr:cNvPr id="8" name="图片 7" descr="Kiln.png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8353425"/>
          <a:ext cx="1238400" cy="1140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171450</xdr:colOff>
      <xdr:row>24</xdr:row>
      <xdr:rowOff>171450</xdr:rowOff>
    </xdr:from>
    <xdr:to>
      <xdr:col>2</xdr:col>
      <xdr:colOff>333375</xdr:colOff>
      <xdr:row>30</xdr:row>
      <xdr:rowOff>9525</xdr:rowOff>
    </xdr:to>
    <xdr:pic>
      <xdr:nvPicPr>
        <xdr:cNvPr id="9" name="图片 8" descr="Fireplace.png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5000625"/>
          <a:ext cx="1228725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32</xdr:row>
      <xdr:rowOff>219076</xdr:rowOff>
    </xdr:from>
    <xdr:to>
      <xdr:col>2</xdr:col>
      <xdr:colOff>276375</xdr:colOff>
      <xdr:row>40</xdr:row>
      <xdr:rowOff>28576</xdr:rowOff>
    </xdr:to>
    <xdr:pic>
      <xdr:nvPicPr>
        <xdr:cNvPr id="11" name="图片 10" descr="Hafen-Oven.pn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6572251"/>
          <a:ext cx="1238400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133350</xdr:colOff>
      <xdr:row>62</xdr:row>
      <xdr:rowOff>76200</xdr:rowOff>
    </xdr:from>
    <xdr:to>
      <xdr:col>2</xdr:col>
      <xdr:colOff>209550</xdr:colOff>
      <xdr:row>68</xdr:row>
      <xdr:rowOff>66675</xdr:rowOff>
    </xdr:to>
    <xdr:pic>
      <xdr:nvPicPr>
        <xdr:cNvPr id="13" name="图片 12" descr="Crucible.pn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7934325"/>
          <a:ext cx="1143000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90</xdr:row>
      <xdr:rowOff>66676</xdr:rowOff>
    </xdr:from>
    <xdr:to>
      <xdr:col>2</xdr:col>
      <xdr:colOff>324000</xdr:colOff>
      <xdr:row>94</xdr:row>
      <xdr:rowOff>39037</xdr:rowOff>
    </xdr:to>
    <xdr:pic>
      <xdr:nvPicPr>
        <xdr:cNvPr id="14" name="图片 13" descr="焦油窑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9867901"/>
          <a:ext cx="1238400" cy="734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361950</xdr:colOff>
      <xdr:row>72</xdr:row>
      <xdr:rowOff>152400</xdr:rowOff>
    </xdr:from>
    <xdr:to>
      <xdr:col>2</xdr:col>
      <xdr:colOff>19050</xdr:colOff>
      <xdr:row>76</xdr:row>
      <xdr:rowOff>9525</xdr:rowOff>
    </xdr:to>
    <xdr:pic>
      <xdr:nvPicPr>
        <xdr:cNvPr id="16" name="图片 15" descr="Hafen-Steel Crucible.png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11706225"/>
          <a:ext cx="7239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361950</xdr:colOff>
      <xdr:row>145</xdr:row>
      <xdr:rowOff>19050</xdr:rowOff>
    </xdr:from>
    <xdr:to>
      <xdr:col>2</xdr:col>
      <xdr:colOff>133350</xdr:colOff>
      <xdr:row>151</xdr:row>
      <xdr:rowOff>161290</xdr:rowOff>
    </xdr:to>
    <xdr:pic>
      <xdr:nvPicPr>
        <xdr:cNvPr id="17" name="图片 16" descr="Hafen-brickwall.jpg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backgroundRemoval t="1812" b="98551" l="2778" r="96667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" y="14887575"/>
          <a:ext cx="838200" cy="1285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438150</xdr:colOff>
      <xdr:row>241</xdr:row>
      <xdr:rowOff>114300</xdr:rowOff>
    </xdr:from>
    <xdr:to>
      <xdr:col>2</xdr:col>
      <xdr:colOff>38100</xdr:colOff>
      <xdr:row>244</xdr:row>
      <xdr:rowOff>152400</xdr:rowOff>
    </xdr:to>
    <xdr:pic>
      <xdr:nvPicPr>
        <xdr:cNvPr id="19" name="图片 18" descr="Leanto.png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17116425"/>
          <a:ext cx="66675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371476</xdr:colOff>
      <xdr:row>80</xdr:row>
      <xdr:rowOff>9525</xdr:rowOff>
    </xdr:from>
    <xdr:to>
      <xdr:col>2</xdr:col>
      <xdr:colOff>45447</xdr:colOff>
      <xdr:row>87</xdr:row>
      <xdr:rowOff>66675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BEBA8EAE-BF5A-486C-A8C5-ECC9F3942E4B}">
              <a14:imgProps xmlns:a14="http://schemas.microsoft.com/office/drawing/2010/main">
                <a14:imgLayer r:embed="rId20">
                  <a14:imgEffect>
                    <a14:backgroundRemoval t="4248" b="93791" l="4908" r="9816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1476" y="13125450"/>
          <a:ext cx="740771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200025</xdr:colOff>
      <xdr:row>427</xdr:row>
      <xdr:rowOff>76200</xdr:rowOff>
    </xdr:from>
    <xdr:to>
      <xdr:col>2</xdr:col>
      <xdr:colOff>371625</xdr:colOff>
      <xdr:row>431</xdr:row>
      <xdr:rowOff>126266</xdr:rowOff>
    </xdr:to>
    <xdr:pic>
      <xdr:nvPicPr>
        <xdr:cNvPr id="24" name="图片 23" descr="Cistern.png">
          <a:extLst>
            <a:ext uri="{FF2B5EF4-FFF2-40B4-BE49-F238E27FC236}">
              <a16:creationId xmlns:a16="http://schemas.microsoft.com/office/drawing/2014/main" id="{00000000-0008-0000-05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18830925"/>
          <a:ext cx="1238400" cy="8120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419100</xdr:colOff>
      <xdr:row>399</xdr:row>
      <xdr:rowOff>142875</xdr:rowOff>
    </xdr:from>
    <xdr:to>
      <xdr:col>2</xdr:col>
      <xdr:colOff>142875</xdr:colOff>
      <xdr:row>404</xdr:row>
      <xdr:rowOff>164737</xdr:rowOff>
    </xdr:to>
    <xdr:pic>
      <xdr:nvPicPr>
        <xdr:cNvPr id="25" name="图片 24" descr="Granary.png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ackgroundRemoval t="2994" b="99102" l="2583" r="92989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20459700"/>
          <a:ext cx="790575" cy="9743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209550</xdr:colOff>
      <xdr:row>408</xdr:row>
      <xdr:rowOff>133350</xdr:rowOff>
    </xdr:from>
    <xdr:to>
      <xdr:col>2</xdr:col>
      <xdr:colOff>175861</xdr:colOff>
      <xdr:row>414</xdr:row>
      <xdr:rowOff>28575</xdr:rowOff>
    </xdr:to>
    <xdr:pic>
      <xdr:nvPicPr>
        <xdr:cNvPr id="26" name="图片 25" descr="花园Shed.png">
          <a:extLst>
            <a:ext uri="{FF2B5EF4-FFF2-40B4-BE49-F238E27FC236}">
              <a16:creationId xmlns:a16="http://schemas.microsoft.com/office/drawing/2014/main" id="{00000000-0008-0000-05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ackgroundRemoval t="1970" b="92611" l="9901" r="93564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22202775"/>
          <a:ext cx="1033111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157</xdr:row>
      <xdr:rowOff>38100</xdr:rowOff>
    </xdr:from>
    <xdr:to>
      <xdr:col>2</xdr:col>
      <xdr:colOff>400200</xdr:colOff>
      <xdr:row>163</xdr:row>
      <xdr:rowOff>164460</xdr:rowOff>
    </xdr:to>
    <xdr:pic>
      <xdr:nvPicPr>
        <xdr:cNvPr id="27" name="图片 26" descr="Hafen-Barter Stand.png">
          <a:extLst>
            <a:ext uri="{FF2B5EF4-FFF2-40B4-BE49-F238E27FC236}">
              <a16:creationId xmlns:a16="http://schemas.microsoft.com/office/drawing/2014/main" id="{00000000-0008-0000-0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23860125"/>
          <a:ext cx="1238400" cy="1269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219075</xdr:colOff>
      <xdr:row>249</xdr:row>
      <xdr:rowOff>114300</xdr:rowOff>
    </xdr:from>
    <xdr:to>
      <xdr:col>2</xdr:col>
      <xdr:colOff>390675</xdr:colOff>
      <xdr:row>255</xdr:row>
      <xdr:rowOff>28471</xdr:rowOff>
    </xdr:to>
    <xdr:pic>
      <xdr:nvPicPr>
        <xdr:cNvPr id="28" name="图片 27" descr="哈芬鸡Coop.png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8678525"/>
          <a:ext cx="1238400" cy="10571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190500</xdr:colOff>
      <xdr:row>98</xdr:row>
      <xdr:rowOff>57150</xdr:rowOff>
    </xdr:from>
    <xdr:to>
      <xdr:col>2</xdr:col>
      <xdr:colOff>295275</xdr:colOff>
      <xdr:row>104</xdr:row>
      <xdr:rowOff>85725</xdr:rowOff>
    </xdr:to>
    <xdr:pic>
      <xdr:nvPicPr>
        <xdr:cNvPr id="32" name="图片 31" descr="海芬，Minehole.png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11430000"/>
          <a:ext cx="1171575" cy="1171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476250</xdr:colOff>
      <xdr:row>136</xdr:row>
      <xdr:rowOff>104776</xdr:rowOff>
    </xdr:from>
    <xdr:to>
      <xdr:col>2</xdr:col>
      <xdr:colOff>20425</xdr:colOff>
      <xdr:row>142</xdr:row>
      <xdr:rowOff>123826</xdr:rowOff>
    </xdr:to>
    <xdr:pic>
      <xdr:nvPicPr>
        <xdr:cNvPr id="36" name="图片 35" descr="Hafen-Palisade.png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14982826"/>
          <a:ext cx="610975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438151</xdr:colOff>
      <xdr:row>302</xdr:row>
      <xdr:rowOff>209551</xdr:rowOff>
    </xdr:from>
    <xdr:to>
      <xdr:col>2</xdr:col>
      <xdr:colOff>349225</xdr:colOff>
      <xdr:row>310</xdr:row>
      <xdr:rowOff>0</xdr:rowOff>
    </xdr:to>
    <xdr:pic>
      <xdr:nvPicPr>
        <xdr:cNvPr id="34" name="图片 33" descr="Windmill.png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BEBA8EAE-BF5A-486C-A8C5-ECC9F3942E4B}">
              <a14:imgProps xmlns:a14="http://schemas.microsoft.com/office/drawing/2010/main">
                <a14:imgLayer r:embed="rId31">
                  <a14:imgEffect>
                    <a14:backgroundRemoval t="1965" b="97839" l="1630" r="89946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1" y="50444401"/>
          <a:ext cx="977874" cy="1352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312</xdr:row>
      <xdr:rowOff>28575</xdr:rowOff>
    </xdr:from>
    <xdr:to>
      <xdr:col>2</xdr:col>
      <xdr:colOff>67192</xdr:colOff>
      <xdr:row>319</xdr:row>
      <xdr:rowOff>0</xdr:rowOff>
    </xdr:to>
    <xdr:pic>
      <xdr:nvPicPr>
        <xdr:cNvPr id="41" name="图片 40" descr="石塔.png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52244625"/>
          <a:ext cx="838717" cy="1304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321</xdr:row>
      <xdr:rowOff>95250</xdr:rowOff>
    </xdr:from>
    <xdr:to>
      <xdr:col>3</xdr:col>
      <xdr:colOff>13758</xdr:colOff>
      <xdr:row>327</xdr:row>
      <xdr:rowOff>114300</xdr:rowOff>
    </xdr:to>
    <xdr:pic>
      <xdr:nvPicPr>
        <xdr:cNvPr id="45" name="图片 44" descr="Stone Mansion.png"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063900"/>
          <a:ext cx="1613958" cy="1162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447675</xdr:colOff>
      <xdr:row>184</xdr:row>
      <xdr:rowOff>85725</xdr:rowOff>
    </xdr:from>
    <xdr:to>
      <xdr:col>1</xdr:col>
      <xdr:colOff>514350</xdr:colOff>
      <xdr:row>190</xdr:row>
      <xdr:rowOff>38100</xdr:rowOff>
    </xdr:to>
    <xdr:pic>
      <xdr:nvPicPr>
        <xdr:cNvPr id="47" name="图片 46" descr="Village Banner.png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55806975"/>
          <a:ext cx="600075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428625</xdr:colOff>
      <xdr:row>174</xdr:row>
      <xdr:rowOff>152401</xdr:rowOff>
    </xdr:from>
    <xdr:to>
      <xdr:col>2</xdr:col>
      <xdr:colOff>14598</xdr:colOff>
      <xdr:row>181</xdr:row>
      <xdr:rowOff>152401</xdr:rowOff>
    </xdr:to>
    <xdr:pic>
      <xdr:nvPicPr>
        <xdr:cNvPr id="49" name="图片 48" descr="Hafen-Village Claim.png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57397651"/>
          <a:ext cx="652773" cy="137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95250</xdr:colOff>
      <xdr:row>294</xdr:row>
      <xdr:rowOff>161925</xdr:rowOff>
    </xdr:from>
    <xdr:to>
      <xdr:col>2</xdr:col>
      <xdr:colOff>469106</xdr:colOff>
      <xdr:row>300</xdr:row>
      <xdr:rowOff>85725</xdr:rowOff>
    </xdr:to>
    <xdr:pic>
      <xdr:nvPicPr>
        <xdr:cNvPr id="51" name="图片 50" descr="Stonestead.jpeg"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BEBA8EAE-BF5A-486C-A8C5-ECC9F3942E4B}">
              <a14:imgProps xmlns:a14="http://schemas.microsoft.com/office/drawing/2010/main">
                <a14:imgLayer r:embed="rId37">
                  <a14:imgEffect>
                    <a14:backgroundRemoval t="2232" b="94643" l="9587" r="96033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" y="50625375"/>
          <a:ext cx="1440656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330</xdr:row>
      <xdr:rowOff>28574</xdr:rowOff>
    </xdr:from>
    <xdr:to>
      <xdr:col>2</xdr:col>
      <xdr:colOff>333375</xdr:colOff>
      <xdr:row>336</xdr:row>
      <xdr:rowOff>170523</xdr:rowOff>
    </xdr:to>
    <xdr:pic>
      <xdr:nvPicPr>
        <xdr:cNvPr id="54" name="图片 53" descr="Great Hall.png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ackgroundRemoval t="2717" b="92391" l="9726" r="99751">
                      <a14:foregroundMark x1="80299" y1="8696" x2="84040" y2="7065"/>
                      <a14:foregroundMark x1="79302" y1="7880" x2="77307" y2="4076"/>
                      <a14:foregroundMark x1="28180" y1="30707" x2="26185" y2="28261"/>
                      <a14:foregroundMark x1="14464" y1="58696" x2="23192" y2="48098"/>
                      <a14:foregroundMark x1="14963" y1="55978" x2="21945" y2="47554"/>
                      <a14:foregroundMark x1="98254" y1="44837" x2="87781" y2="266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1591149"/>
          <a:ext cx="1400175" cy="1284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277</xdr:row>
      <xdr:rowOff>57151</xdr:rowOff>
    </xdr:from>
    <xdr:to>
      <xdr:col>2</xdr:col>
      <xdr:colOff>285750</xdr:colOff>
      <xdr:row>281</xdr:row>
      <xdr:rowOff>94303</xdr:rowOff>
    </xdr:to>
    <xdr:pic>
      <xdr:nvPicPr>
        <xdr:cNvPr id="56" name="图片 55" descr="Hafen-Log Cabin.png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50711101"/>
          <a:ext cx="1095375" cy="8277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365</xdr:row>
      <xdr:rowOff>161925</xdr:rowOff>
    </xdr:from>
    <xdr:to>
      <xdr:col>1</xdr:col>
      <xdr:colOff>323850</xdr:colOff>
      <xdr:row>367</xdr:row>
      <xdr:rowOff>57150</xdr:rowOff>
    </xdr:to>
    <xdr:pic>
      <xdr:nvPicPr>
        <xdr:cNvPr id="58" name="图片 57" descr="Trellis.png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65027175"/>
          <a:ext cx="276225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390525</xdr:colOff>
      <xdr:row>390</xdr:row>
      <xdr:rowOff>123825</xdr:rowOff>
    </xdr:from>
    <xdr:to>
      <xdr:col>2</xdr:col>
      <xdr:colOff>108068</xdr:colOff>
      <xdr:row>396</xdr:row>
      <xdr:rowOff>85725</xdr:rowOff>
    </xdr:to>
    <xdr:pic>
      <xdr:nvPicPr>
        <xdr:cNvPr id="46" name="图片 45" descr="Hafen-Wilderness Beacon.png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66360675"/>
          <a:ext cx="784343" cy="1104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171450</xdr:colOff>
      <xdr:row>269</xdr:row>
      <xdr:rowOff>76200</xdr:rowOff>
    </xdr:from>
    <xdr:to>
      <xdr:col>1</xdr:col>
      <xdr:colOff>457200</xdr:colOff>
      <xdr:row>270</xdr:row>
      <xdr:rowOff>161925</xdr:rowOff>
    </xdr:to>
    <xdr:pic>
      <xdr:nvPicPr>
        <xdr:cNvPr id="48" name="图片 47" descr="Cellar.png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850" y="68446650"/>
          <a:ext cx="285750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19050</xdr:colOff>
      <xdr:row>328</xdr:row>
      <xdr:rowOff>0</xdr:rowOff>
    </xdr:from>
    <xdr:to>
      <xdr:col>15</xdr:col>
      <xdr:colOff>295275</xdr:colOff>
      <xdr:row>348</xdr:row>
      <xdr:rowOff>159544</xdr:rowOff>
    </xdr:to>
    <xdr:pic>
      <xdr:nvPicPr>
        <xdr:cNvPr id="53" name="图片 52" descr="http://ringofbrodgar.com/w/images/4/4f/Greathall_colors.png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19650" y="69380100"/>
          <a:ext cx="5076825" cy="38076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209551</xdr:colOff>
      <xdr:row>286</xdr:row>
      <xdr:rowOff>38100</xdr:rowOff>
    </xdr:from>
    <xdr:to>
      <xdr:col>2</xdr:col>
      <xdr:colOff>323850</xdr:colOff>
      <xdr:row>290</xdr:row>
      <xdr:rowOff>101723</xdr:rowOff>
    </xdr:to>
    <xdr:pic>
      <xdr:nvPicPr>
        <xdr:cNvPr id="57" name="图片 56" descr="Hafen-Timber House.png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1" y="63055500"/>
          <a:ext cx="1181099" cy="8256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285750</xdr:colOff>
      <xdr:row>417</xdr:row>
      <xdr:rowOff>95250</xdr:rowOff>
    </xdr:from>
    <xdr:to>
      <xdr:col>2</xdr:col>
      <xdr:colOff>128767</xdr:colOff>
      <xdr:row>423</xdr:row>
      <xdr:rowOff>142875</xdr:rowOff>
    </xdr:to>
    <xdr:pic>
      <xdr:nvPicPr>
        <xdr:cNvPr id="40" name="图片 39" descr="海芬，Well.png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" y="29308425"/>
          <a:ext cx="909817" cy="1190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447675</xdr:colOff>
      <xdr:row>116</xdr:row>
      <xdr:rowOff>114300</xdr:rowOff>
    </xdr:from>
    <xdr:to>
      <xdr:col>1</xdr:col>
      <xdr:colOff>508099</xdr:colOff>
      <xdr:row>122</xdr:row>
      <xdr:rowOff>57150</xdr:rowOff>
    </xdr:to>
    <xdr:pic>
      <xdr:nvPicPr>
        <xdr:cNvPr id="43" name="图片 42" descr="哈芬石柱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36337875"/>
          <a:ext cx="593824" cy="1085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514351</xdr:colOff>
      <xdr:row>107</xdr:row>
      <xdr:rowOff>133350</xdr:rowOff>
    </xdr:from>
    <xdr:to>
      <xdr:col>1</xdr:col>
      <xdr:colOff>521303</xdr:colOff>
      <xdr:row>112</xdr:row>
      <xdr:rowOff>180975</xdr:rowOff>
    </xdr:to>
    <xdr:pic>
      <xdr:nvPicPr>
        <xdr:cNvPr id="52" name="图片 51" descr="Hafen-Mine Support.png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1" y="36356925"/>
          <a:ext cx="540352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76201</xdr:colOff>
      <xdr:row>193</xdr:row>
      <xdr:rowOff>95251</xdr:rowOff>
    </xdr:from>
    <xdr:to>
      <xdr:col>1</xdr:col>
      <xdr:colOff>446885</xdr:colOff>
      <xdr:row>199</xdr:row>
      <xdr:rowOff>28575</xdr:rowOff>
    </xdr:to>
    <xdr:pic>
      <xdr:nvPicPr>
        <xdr:cNvPr id="60" name="图片 59" descr="Hafen-Chief of the Chieftain.png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1" y="34566226"/>
          <a:ext cx="370684" cy="1076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209550</xdr:colOff>
      <xdr:row>444</xdr:row>
      <xdr:rowOff>95250</xdr:rowOff>
    </xdr:from>
    <xdr:to>
      <xdr:col>2</xdr:col>
      <xdr:colOff>438150</xdr:colOff>
      <xdr:row>450</xdr:row>
      <xdr:rowOff>72989</xdr:rowOff>
    </xdr:to>
    <xdr:pic>
      <xdr:nvPicPr>
        <xdr:cNvPr id="62" name="图片 61" descr="Runed Dolmen.png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41576625"/>
          <a:ext cx="1295400" cy="11207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161925</xdr:colOff>
      <xdr:row>436</xdr:row>
      <xdr:rowOff>19051</xdr:rowOff>
    </xdr:from>
    <xdr:to>
      <xdr:col>2</xdr:col>
      <xdr:colOff>228600</xdr:colOff>
      <xdr:row>441</xdr:row>
      <xdr:rowOff>16573</xdr:rowOff>
    </xdr:to>
    <xdr:pic>
      <xdr:nvPicPr>
        <xdr:cNvPr id="64" name="图片 63" descr="Grave Cairn.png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1690926"/>
          <a:ext cx="1133475" cy="9500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129</xdr:row>
      <xdr:rowOff>123825</xdr:rowOff>
    </xdr:from>
    <xdr:to>
      <xdr:col>1</xdr:col>
      <xdr:colOff>514350</xdr:colOff>
      <xdr:row>131</xdr:row>
      <xdr:rowOff>28575</xdr:rowOff>
    </xdr:to>
    <xdr:pic>
      <xdr:nvPicPr>
        <xdr:cNvPr id="66" name="图片 65" descr="圆杆Fence.png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506700"/>
          <a:ext cx="285750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190500</xdr:colOff>
      <xdr:row>258</xdr:row>
      <xdr:rowOff>133350</xdr:rowOff>
    </xdr:from>
    <xdr:to>
      <xdr:col>2</xdr:col>
      <xdr:colOff>361950</xdr:colOff>
      <xdr:row>264</xdr:row>
      <xdr:rowOff>100284</xdr:rowOff>
    </xdr:to>
    <xdr:pic>
      <xdr:nvPicPr>
        <xdr:cNvPr id="67" name="图片 66" descr="Rabbit Hutch.png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BEBA8EAE-BF5A-486C-A8C5-ECC9F3942E4B}">
              <a14:imgProps xmlns:a14="http://schemas.microsoft.com/office/drawing/2010/main">
                <a14:imgLayer r:embed="rId54">
                  <a14:imgEffect>
                    <a14:backgroundRemoval t="2312" b="89017" l="5181" r="9689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51330225"/>
          <a:ext cx="1238250" cy="1109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419100</xdr:colOff>
      <xdr:row>166</xdr:row>
      <xdr:rowOff>19050</xdr:rowOff>
    </xdr:from>
    <xdr:to>
      <xdr:col>2</xdr:col>
      <xdr:colOff>47509</xdr:colOff>
      <xdr:row>172</xdr:row>
      <xdr:rowOff>142875</xdr:rowOff>
    </xdr:to>
    <xdr:pic>
      <xdr:nvPicPr>
        <xdr:cNvPr id="69" name="图片 68" descr="个人声明.png">
          <a:extLst>
            <a:ext uri="{FF2B5EF4-FFF2-40B4-BE49-F238E27FC236}">
              <a16:creationId xmlns:a16="http://schemas.microsoft.com/office/drawing/2014/main" id="{00000000-0008-0000-05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33213675"/>
          <a:ext cx="695209" cy="1266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161926</xdr:colOff>
      <xdr:row>453</xdr:row>
      <xdr:rowOff>57150</xdr:rowOff>
    </xdr:from>
    <xdr:to>
      <xdr:col>2</xdr:col>
      <xdr:colOff>388336</xdr:colOff>
      <xdr:row>459</xdr:row>
      <xdr:rowOff>28575</xdr:rowOff>
    </xdr:to>
    <xdr:pic>
      <xdr:nvPicPr>
        <xdr:cNvPr id="71" name="图片 70" descr="通知Board.png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6" y="49025175"/>
          <a:ext cx="1293210" cy="1114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495300</xdr:colOff>
      <xdr:row>373</xdr:row>
      <xdr:rowOff>123825</xdr:rowOff>
    </xdr:from>
    <xdr:to>
      <xdr:col>2</xdr:col>
      <xdr:colOff>66675</xdr:colOff>
      <xdr:row>377</xdr:row>
      <xdr:rowOff>76200</xdr:rowOff>
    </xdr:to>
    <xdr:pic>
      <xdr:nvPicPr>
        <xdr:cNvPr id="73" name="图片 72" descr="Hitching Post.png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" y="24745950"/>
          <a:ext cx="638175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38100</xdr:rowOff>
    </xdr:from>
    <xdr:to>
      <xdr:col>2</xdr:col>
      <xdr:colOff>524308</xdr:colOff>
      <xdr:row>10</xdr:row>
      <xdr:rowOff>133350</xdr:rowOff>
    </xdr:to>
    <xdr:pic>
      <xdr:nvPicPr>
        <xdr:cNvPr id="75" name="图片 74" descr="Hearth Fire.png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52975"/>
          <a:ext cx="1591108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447675</xdr:colOff>
      <xdr:row>16</xdr:row>
      <xdr:rowOff>152399</xdr:rowOff>
    </xdr:from>
    <xdr:to>
      <xdr:col>1</xdr:col>
      <xdr:colOff>476249</xdr:colOff>
      <xdr:row>19</xdr:row>
      <xdr:rowOff>142874</xdr:rowOff>
    </xdr:to>
    <xdr:pic>
      <xdr:nvPicPr>
        <xdr:cNvPr id="77" name="图片 76" descr="Fire.png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6619874"/>
          <a:ext cx="561974" cy="56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476250</xdr:colOff>
      <xdr:row>202</xdr:row>
      <xdr:rowOff>104776</xdr:rowOff>
    </xdr:from>
    <xdr:to>
      <xdr:col>2</xdr:col>
      <xdr:colOff>9525</xdr:colOff>
      <xdr:row>208</xdr:row>
      <xdr:rowOff>59282</xdr:rowOff>
    </xdr:to>
    <xdr:pic>
      <xdr:nvPicPr>
        <xdr:cNvPr id="79" name="图片 78" descr="Hafen-Field Cairn.png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45567601"/>
          <a:ext cx="600075" cy="1097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438150</xdr:colOff>
      <xdr:row>381</xdr:row>
      <xdr:rowOff>76201</xdr:rowOff>
    </xdr:from>
    <xdr:to>
      <xdr:col>2</xdr:col>
      <xdr:colOff>123825</xdr:colOff>
      <xdr:row>386</xdr:row>
      <xdr:rowOff>185705</xdr:rowOff>
    </xdr:to>
    <xdr:pic>
      <xdr:nvPicPr>
        <xdr:cNvPr id="81" name="图片 80" descr="Hafen-Drying Frame.png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29765626"/>
          <a:ext cx="752475" cy="1062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114300</xdr:colOff>
      <xdr:row>229</xdr:row>
      <xdr:rowOff>47626</xdr:rowOff>
    </xdr:from>
    <xdr:to>
      <xdr:col>2</xdr:col>
      <xdr:colOff>276225</xdr:colOff>
      <xdr:row>236</xdr:row>
      <xdr:rowOff>598</xdr:rowOff>
    </xdr:to>
    <xdr:pic>
      <xdr:nvPicPr>
        <xdr:cNvPr id="83" name="图片 82" descr="加冕石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BEBA8EAE-BF5A-486C-A8C5-ECC9F3942E4B}">
              <a14:imgProps xmlns:a14="http://schemas.microsoft.com/office/drawing/2010/main">
                <a14:imgLayer r:embed="rId63">
                  <a14:imgEffect>
                    <a14:backgroundRemoval t="3990" b="98005" l="1828" r="95039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54273451"/>
          <a:ext cx="1228725" cy="1286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447675</xdr:colOff>
      <xdr:row>220</xdr:row>
      <xdr:rowOff>57150</xdr:rowOff>
    </xdr:from>
    <xdr:to>
      <xdr:col>1</xdr:col>
      <xdr:colOff>418077</xdr:colOff>
      <xdr:row>226</xdr:row>
      <xdr:rowOff>133350</xdr:rowOff>
    </xdr:to>
    <xdr:pic>
      <xdr:nvPicPr>
        <xdr:cNvPr id="87" name="图片 86" descr="Hafen-Charter Stone.png">
          <a:extLst>
            <a:ext uri="{FF2B5EF4-FFF2-40B4-BE49-F238E27FC236}">
              <a16:creationId xmlns:a16="http://schemas.microsoft.com/office/drawing/2014/main" id="{00000000-0008-0000-05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54282975"/>
          <a:ext cx="503802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114301</xdr:colOff>
      <xdr:row>354</xdr:row>
      <xdr:rowOff>76200</xdr:rowOff>
    </xdr:from>
    <xdr:to>
      <xdr:col>2</xdr:col>
      <xdr:colOff>361951</xdr:colOff>
      <xdr:row>360</xdr:row>
      <xdr:rowOff>120876</xdr:rowOff>
    </xdr:to>
    <xdr:pic>
      <xdr:nvPicPr>
        <xdr:cNvPr id="89" name="图片 88" descr="Hafen-Battering Ram.png">
          <a:extLst>
            <a:ext uri="{FF2B5EF4-FFF2-40B4-BE49-F238E27FC236}">
              <a16:creationId xmlns:a16="http://schemas.microsoft.com/office/drawing/2014/main" id="{00000000-0008-0000-05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1" y="85486875"/>
          <a:ext cx="1314450" cy="11876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absolute">
    <xdr:from>
      <xdr:col>4</xdr:col>
      <xdr:colOff>0</xdr:colOff>
      <xdr:row>0</xdr:row>
      <xdr:rowOff>47625</xdr:rowOff>
    </xdr:from>
    <xdr:to>
      <xdr:col>5</xdr:col>
      <xdr:colOff>474600</xdr:colOff>
      <xdr:row>0</xdr:row>
      <xdr:rowOff>227625</xdr:rowOff>
    </xdr:to>
    <xdr:sp macro="" textlink="">
      <xdr:nvSpPr>
        <xdr:cNvPr id="98" name="矩形 97">
          <a:hlinkClick xmlns:r="http://schemas.openxmlformats.org/officeDocument/2006/relationships" r:id="rId66" tooltip="跳转"/>
          <a:extLst>
            <a:ext uri="{FF2B5EF4-FFF2-40B4-BE49-F238E27FC236}">
              <a16:creationId xmlns:a16="http://schemas.microsoft.com/office/drawing/2014/main" id="{00000000-0008-0000-0500-000062000000}"/>
            </a:ext>
          </a:extLst>
        </xdr:cNvPr>
        <xdr:cNvSpPr>
          <a:spLocks noChangeAspect="1"/>
        </xdr:cNvSpPr>
      </xdr:nvSpPr>
      <xdr:spPr>
        <a:xfrm>
          <a:off x="2133600" y="47625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2">
                    <a:lumMod val="50000"/>
                  </a:schemeClr>
                </a:solidFill>
              </a:ln>
              <a:solidFill>
                <a:schemeClr val="accent6">
                  <a:lumMod val="75000"/>
                </a:schemeClr>
              </a:solidFill>
              <a:effectLst>
                <a:glow rad="139700">
                  <a:schemeClr val="accent2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炉火类</a:t>
          </a:r>
        </a:p>
      </xdr:txBody>
    </xdr:sp>
    <xdr:clientData/>
  </xdr:twoCellAnchor>
  <xdr:twoCellAnchor editAs="absolute">
    <xdr:from>
      <xdr:col>6</xdr:col>
      <xdr:colOff>0</xdr:colOff>
      <xdr:row>0</xdr:row>
      <xdr:rowOff>47625</xdr:rowOff>
    </xdr:from>
    <xdr:to>
      <xdr:col>7</xdr:col>
      <xdr:colOff>474600</xdr:colOff>
      <xdr:row>0</xdr:row>
      <xdr:rowOff>227625</xdr:rowOff>
    </xdr:to>
    <xdr:sp macro="" textlink="">
      <xdr:nvSpPr>
        <xdr:cNvPr id="99" name="矩形 98">
          <a:hlinkClick xmlns:r="http://schemas.openxmlformats.org/officeDocument/2006/relationships" r:id="rId67" tooltip="跳转"/>
          <a:extLst>
            <a:ext uri="{FF2B5EF4-FFF2-40B4-BE49-F238E27FC236}">
              <a16:creationId xmlns:a16="http://schemas.microsoft.com/office/drawing/2014/main" id="{00000000-0008-0000-0500-000063000000}"/>
            </a:ext>
          </a:extLst>
        </xdr:cNvPr>
        <xdr:cNvSpPr>
          <a:spLocks noChangeAspect="1"/>
        </xdr:cNvSpPr>
      </xdr:nvSpPr>
      <xdr:spPr>
        <a:xfrm>
          <a:off x="3200400" y="47625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2">
                    <a:lumMod val="50000"/>
                  </a:schemeClr>
                </a:solidFill>
              </a:ln>
              <a:solidFill>
                <a:schemeClr val="accent6">
                  <a:lumMod val="75000"/>
                </a:schemeClr>
              </a:solidFill>
              <a:effectLst>
                <a:glow rad="139700">
                  <a:schemeClr val="accent2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矿业类</a:t>
          </a:r>
        </a:p>
      </xdr:txBody>
    </xdr:sp>
    <xdr:clientData/>
  </xdr:twoCellAnchor>
  <xdr:twoCellAnchor editAs="absolute">
    <xdr:from>
      <xdr:col>8</xdr:col>
      <xdr:colOff>0</xdr:colOff>
      <xdr:row>0</xdr:row>
      <xdr:rowOff>47625</xdr:rowOff>
    </xdr:from>
    <xdr:to>
      <xdr:col>9</xdr:col>
      <xdr:colOff>474600</xdr:colOff>
      <xdr:row>0</xdr:row>
      <xdr:rowOff>227625</xdr:rowOff>
    </xdr:to>
    <xdr:sp macro="" textlink="">
      <xdr:nvSpPr>
        <xdr:cNvPr id="100" name="矩形 99">
          <a:hlinkClick xmlns:r="http://schemas.openxmlformats.org/officeDocument/2006/relationships" r:id="rId68" tooltip="跳转"/>
          <a:extLst>
            <a:ext uri="{FF2B5EF4-FFF2-40B4-BE49-F238E27FC236}">
              <a16:creationId xmlns:a16="http://schemas.microsoft.com/office/drawing/2014/main" id="{00000000-0008-0000-0500-000064000000}"/>
            </a:ext>
          </a:extLst>
        </xdr:cNvPr>
        <xdr:cNvSpPr>
          <a:spLocks noChangeAspect="1"/>
        </xdr:cNvSpPr>
      </xdr:nvSpPr>
      <xdr:spPr>
        <a:xfrm>
          <a:off x="4267200" y="47625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2">
                    <a:lumMod val="50000"/>
                  </a:schemeClr>
                </a:solidFill>
              </a:ln>
              <a:solidFill>
                <a:schemeClr val="accent6">
                  <a:lumMod val="75000"/>
                </a:schemeClr>
              </a:solidFill>
              <a:effectLst>
                <a:glow rad="139700">
                  <a:schemeClr val="accent2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墙</a:t>
          </a:r>
        </a:p>
      </xdr:txBody>
    </xdr:sp>
    <xdr:clientData/>
  </xdr:twoCellAnchor>
  <xdr:twoCellAnchor editAs="absolute">
    <xdr:from>
      <xdr:col>4</xdr:col>
      <xdr:colOff>0</xdr:colOff>
      <xdr:row>1</xdr:row>
      <xdr:rowOff>133350</xdr:rowOff>
    </xdr:from>
    <xdr:to>
      <xdr:col>5</xdr:col>
      <xdr:colOff>474600</xdr:colOff>
      <xdr:row>2</xdr:row>
      <xdr:rowOff>122850</xdr:rowOff>
    </xdr:to>
    <xdr:sp macro="" textlink="">
      <xdr:nvSpPr>
        <xdr:cNvPr id="101" name="矩形 100">
          <a:hlinkClick xmlns:r="http://schemas.openxmlformats.org/officeDocument/2006/relationships" r:id="rId69" tooltip="跳转"/>
          <a:extLst>
            <a:ext uri="{FF2B5EF4-FFF2-40B4-BE49-F238E27FC236}">
              <a16:creationId xmlns:a16="http://schemas.microsoft.com/office/drawing/2014/main" id="{00000000-0008-0000-0500-000065000000}"/>
            </a:ext>
          </a:extLst>
        </xdr:cNvPr>
        <xdr:cNvSpPr>
          <a:spLocks noChangeAspect="1"/>
        </xdr:cNvSpPr>
      </xdr:nvSpPr>
      <xdr:spPr>
        <a:xfrm>
          <a:off x="2133600" y="419100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2">
                    <a:lumMod val="50000"/>
                  </a:schemeClr>
                </a:solidFill>
              </a:ln>
              <a:solidFill>
                <a:schemeClr val="accent6">
                  <a:lumMod val="75000"/>
                </a:schemeClr>
              </a:solidFill>
              <a:effectLst>
                <a:glow rad="139700">
                  <a:schemeClr val="accent2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领域类</a:t>
          </a:r>
        </a:p>
      </xdr:txBody>
    </xdr:sp>
    <xdr:clientData/>
  </xdr:twoCellAnchor>
  <xdr:twoCellAnchor editAs="absolute">
    <xdr:from>
      <xdr:col>6</xdr:col>
      <xdr:colOff>0</xdr:colOff>
      <xdr:row>1</xdr:row>
      <xdr:rowOff>133350</xdr:rowOff>
    </xdr:from>
    <xdr:to>
      <xdr:col>7</xdr:col>
      <xdr:colOff>474600</xdr:colOff>
      <xdr:row>2</xdr:row>
      <xdr:rowOff>122850</xdr:rowOff>
    </xdr:to>
    <xdr:sp macro="" textlink="">
      <xdr:nvSpPr>
        <xdr:cNvPr id="102" name="矩形 101">
          <a:hlinkClick xmlns:r="http://schemas.openxmlformats.org/officeDocument/2006/relationships" r:id="rId70" tooltip="跳转"/>
          <a:extLst>
            <a:ext uri="{FF2B5EF4-FFF2-40B4-BE49-F238E27FC236}">
              <a16:creationId xmlns:a16="http://schemas.microsoft.com/office/drawing/2014/main" id="{00000000-0008-0000-0500-000066000000}"/>
            </a:ext>
          </a:extLst>
        </xdr:cNvPr>
        <xdr:cNvSpPr>
          <a:spLocks noChangeAspect="1"/>
        </xdr:cNvSpPr>
      </xdr:nvSpPr>
      <xdr:spPr>
        <a:xfrm>
          <a:off x="3200400" y="419100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2">
                    <a:lumMod val="50000"/>
                  </a:schemeClr>
                </a:solidFill>
              </a:ln>
              <a:solidFill>
                <a:schemeClr val="accent6">
                  <a:lumMod val="75000"/>
                </a:schemeClr>
              </a:solidFill>
              <a:effectLst>
                <a:glow rad="139700">
                  <a:schemeClr val="accent2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房屋类</a:t>
          </a:r>
        </a:p>
      </xdr:txBody>
    </xdr:sp>
    <xdr:clientData/>
  </xdr:twoCellAnchor>
  <xdr:twoCellAnchor editAs="absolute">
    <xdr:from>
      <xdr:col>8</xdr:col>
      <xdr:colOff>0</xdr:colOff>
      <xdr:row>1</xdr:row>
      <xdr:rowOff>133350</xdr:rowOff>
    </xdr:from>
    <xdr:to>
      <xdr:col>9</xdr:col>
      <xdr:colOff>474600</xdr:colOff>
      <xdr:row>2</xdr:row>
      <xdr:rowOff>122850</xdr:rowOff>
    </xdr:to>
    <xdr:sp macro="" textlink="">
      <xdr:nvSpPr>
        <xdr:cNvPr id="103" name="矩形 102">
          <a:hlinkClick xmlns:r="http://schemas.openxmlformats.org/officeDocument/2006/relationships" r:id="rId71" tooltip="跳转"/>
          <a:extLst>
            <a:ext uri="{FF2B5EF4-FFF2-40B4-BE49-F238E27FC236}">
              <a16:creationId xmlns:a16="http://schemas.microsoft.com/office/drawing/2014/main" id="{00000000-0008-0000-0500-000067000000}"/>
            </a:ext>
          </a:extLst>
        </xdr:cNvPr>
        <xdr:cNvSpPr>
          <a:spLocks noChangeAspect="1"/>
        </xdr:cNvSpPr>
      </xdr:nvSpPr>
      <xdr:spPr>
        <a:xfrm>
          <a:off x="4267200" y="419100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2">
                    <a:lumMod val="50000"/>
                  </a:schemeClr>
                </a:solidFill>
              </a:ln>
              <a:solidFill>
                <a:schemeClr val="accent6">
                  <a:lumMod val="75000"/>
                </a:schemeClr>
              </a:solidFill>
              <a:effectLst>
                <a:glow rad="139700">
                  <a:schemeClr val="accent2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其他</a:t>
          </a:r>
        </a:p>
      </xdr:txBody>
    </xdr:sp>
    <xdr:clientData/>
  </xdr:twoCellAnchor>
  <xdr:twoCellAnchor editAs="oneCell">
    <xdr:from>
      <xdr:col>9</xdr:col>
      <xdr:colOff>276225</xdr:colOff>
      <xdr:row>310</xdr:row>
      <xdr:rowOff>66675</xdr:rowOff>
    </xdr:from>
    <xdr:to>
      <xdr:col>11</xdr:col>
      <xdr:colOff>457200</xdr:colOff>
      <xdr:row>324</xdr:row>
      <xdr:rowOff>7370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76825" y="59178825"/>
          <a:ext cx="2847975" cy="2683895"/>
        </a:xfrm>
        <a:prstGeom prst="rect">
          <a:avLst/>
        </a:prstGeom>
      </xdr:spPr>
    </xdr:pic>
    <xdr:clientData/>
  </xdr:twoCellAnchor>
  <xdr:twoCellAnchor editAs="oneCell">
    <xdr:from>
      <xdr:col>9</xdr:col>
      <xdr:colOff>533400</xdr:colOff>
      <xdr:row>291</xdr:row>
      <xdr:rowOff>95250</xdr:rowOff>
    </xdr:from>
    <xdr:to>
      <xdr:col>12</xdr:col>
      <xdr:colOff>49807</xdr:colOff>
      <xdr:row>309</xdr:row>
      <xdr:rowOff>38100</xdr:rowOff>
    </xdr:to>
    <xdr:pic>
      <xdr:nvPicPr>
        <xdr:cNvPr id="63" name="图片 62" descr="Image">
          <a:extLst>
            <a:ext uri="{FF2B5EF4-FFF2-40B4-BE49-F238E27FC236}">
              <a16:creationId xmlns:a16="http://schemas.microsoft.com/office/drawing/2014/main" id="{011DC00D-F879-420E-AE53-09940CBD20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55511700"/>
          <a:ext cx="2716807" cy="3448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297029</xdr:colOff>
      <xdr:row>211</xdr:row>
      <xdr:rowOff>162492</xdr:rowOff>
    </xdr:from>
    <xdr:to>
      <xdr:col>2</xdr:col>
      <xdr:colOff>301612</xdr:colOff>
      <xdr:row>217</xdr:row>
      <xdr:rowOff>56912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EBCDAC21-00EF-4275-A975-3F21FD0F10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BEBA8EAE-BF5A-486C-A8C5-ECC9F3942E4B}">
              <a14:imgProps xmlns:a14="http://schemas.microsoft.com/office/drawing/2010/main">
                <a14:imgLayer r:embed="rId75">
                  <a14:imgEffect>
                    <a14:backgroundRemoval t="2381" b="98512" l="6628" r="89914">
                      <a14:foregroundMark x1="23631" y1="94940" x2="12104" y2="27083"/>
                      <a14:foregroundMark x1="14409" y1="26190" x2="21037" y2="14881"/>
                      <a14:foregroundMark x1="28818" y1="13095" x2="44380" y2="9226"/>
                      <a14:foregroundMark x1="48415" y1="8333" x2="68300" y2="10119"/>
                      <a14:foregroundMark x1="73199" y1="13095" x2="79251" y2="30952"/>
                      <a14:foregroundMark x1="84438" y1="85417" x2="80980" y2="4553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16411">
          <a:off x="297029" y="41596242"/>
          <a:ext cx="1071383" cy="1037420"/>
        </a:xfrm>
        <a:prstGeom prst="rect">
          <a:avLst/>
        </a:prstGeom>
      </xdr:spPr>
    </xdr:pic>
    <xdr:clientData/>
  </xdr:twoCellAnchor>
  <xdr:twoCellAnchor editAs="oneCell">
    <xdr:from>
      <xdr:col>9</xdr:col>
      <xdr:colOff>514350</xdr:colOff>
      <xdr:row>27</xdr:row>
      <xdr:rowOff>57150</xdr:rowOff>
    </xdr:from>
    <xdr:to>
      <xdr:col>9</xdr:col>
      <xdr:colOff>2105458</xdr:colOff>
      <xdr:row>30</xdr:row>
      <xdr:rowOff>152400</xdr:rowOff>
    </xdr:to>
    <xdr:pic>
      <xdr:nvPicPr>
        <xdr:cNvPr id="65" name="图片 64" descr="Hearth Fire.png">
          <a:extLst>
            <a:ext uri="{FF2B5EF4-FFF2-40B4-BE49-F238E27FC236}">
              <a16:creationId xmlns:a16="http://schemas.microsoft.com/office/drawing/2014/main" id="{A64A8649-5FAF-4E74-95C9-09568C327F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14950" y="5457825"/>
          <a:ext cx="1591108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1409700</xdr:colOff>
      <xdr:row>27</xdr:row>
      <xdr:rowOff>38100</xdr:rowOff>
    </xdr:from>
    <xdr:to>
      <xdr:col>11</xdr:col>
      <xdr:colOff>333808</xdr:colOff>
      <xdr:row>30</xdr:row>
      <xdr:rowOff>133350</xdr:rowOff>
    </xdr:to>
    <xdr:pic>
      <xdr:nvPicPr>
        <xdr:cNvPr id="68" name="图片 67" descr="Hearth Fire.png">
          <a:extLst>
            <a:ext uri="{FF2B5EF4-FFF2-40B4-BE49-F238E27FC236}">
              <a16:creationId xmlns:a16="http://schemas.microsoft.com/office/drawing/2014/main" id="{70C45E8D-7C98-4198-ACB8-FAEE0E7D7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0300" y="5438775"/>
          <a:ext cx="1591108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990600</xdr:colOff>
      <xdr:row>29</xdr:row>
      <xdr:rowOff>47625</xdr:rowOff>
    </xdr:from>
    <xdr:to>
      <xdr:col>10</xdr:col>
      <xdr:colOff>448108</xdr:colOff>
      <xdr:row>32</xdr:row>
      <xdr:rowOff>142875</xdr:rowOff>
    </xdr:to>
    <xdr:pic>
      <xdr:nvPicPr>
        <xdr:cNvPr id="70" name="图片 69" descr="Hearth Fire.png">
          <a:extLst>
            <a:ext uri="{FF2B5EF4-FFF2-40B4-BE49-F238E27FC236}">
              <a16:creationId xmlns:a16="http://schemas.microsoft.com/office/drawing/2014/main" id="{DE0B911B-EBF5-4600-8372-706F843A0D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1200" y="5829300"/>
          <a:ext cx="1591108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923925</xdr:colOff>
      <xdr:row>24</xdr:row>
      <xdr:rowOff>123825</xdr:rowOff>
    </xdr:from>
    <xdr:to>
      <xdr:col>10</xdr:col>
      <xdr:colOff>381433</xdr:colOff>
      <xdr:row>28</xdr:row>
      <xdr:rowOff>28575</xdr:rowOff>
    </xdr:to>
    <xdr:pic>
      <xdr:nvPicPr>
        <xdr:cNvPr id="72" name="图片 71" descr="Hearth Fire.png">
          <a:extLst>
            <a:ext uri="{FF2B5EF4-FFF2-40B4-BE49-F238E27FC236}">
              <a16:creationId xmlns:a16="http://schemas.microsoft.com/office/drawing/2014/main" id="{84660290-39F4-469C-B24E-F2AEAA9159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BEBA8EAE-BF5A-486C-A8C5-ECC9F3942E4B}">
              <a14:imgProps xmlns:a14="http://schemas.microsoft.com/office/drawing/2010/main">
                <a14:imgLayer r:embed="rId77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24525" y="4953000"/>
          <a:ext cx="1591108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171450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</xdr:col>
      <xdr:colOff>200024</xdr:colOff>
      <xdr:row>0</xdr:row>
      <xdr:rowOff>0</xdr:rowOff>
    </xdr:from>
    <xdr:to>
      <xdr:col>2</xdr:col>
      <xdr:colOff>371474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14</xdr:col>
      <xdr:colOff>361950</xdr:colOff>
      <xdr:row>0</xdr:row>
      <xdr:rowOff>85725</xdr:rowOff>
    </xdr:from>
    <xdr:to>
      <xdr:col>15</xdr:col>
      <xdr:colOff>142875</xdr:colOff>
      <xdr:row>2</xdr:row>
      <xdr:rowOff>11275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8046" b="96552" l="4425" r="89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196" t="5748" r="8838"/>
        <a:stretch/>
      </xdr:blipFill>
      <xdr:spPr>
        <a:xfrm>
          <a:off x="8362950" y="85725"/>
          <a:ext cx="314325" cy="268450"/>
        </a:xfrm>
        <a:prstGeom prst="rect">
          <a:avLst/>
        </a:prstGeom>
      </xdr:spPr>
    </xdr:pic>
    <xdr:clientData/>
  </xdr:twoCellAnchor>
  <xdr:twoCellAnchor editAs="oneCell">
    <xdr:from>
      <xdr:col>15</xdr:col>
      <xdr:colOff>152400</xdr:colOff>
      <xdr:row>0</xdr:row>
      <xdr:rowOff>104775</xdr:rowOff>
    </xdr:from>
    <xdr:to>
      <xdr:col>15</xdr:col>
      <xdr:colOff>441127</xdr:colOff>
      <xdr:row>2</xdr:row>
      <xdr:rowOff>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4706" b="96471" l="2885" r="9423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529" r="6719" b="2341"/>
        <a:stretch/>
      </xdr:blipFill>
      <xdr:spPr>
        <a:xfrm>
          <a:off x="8686800" y="104775"/>
          <a:ext cx="288727" cy="238126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142875</xdr:colOff>
      <xdr:row>4</xdr:row>
      <xdr:rowOff>457200</xdr:rowOff>
    </xdr:from>
    <xdr:to>
      <xdr:col>0</xdr:col>
      <xdr:colOff>447675</xdr:colOff>
      <xdr:row>4</xdr:row>
      <xdr:rowOff>762000</xdr:rowOff>
    </xdr:to>
    <xdr:pic>
      <xdr:nvPicPr>
        <xdr:cNvPr id="6" name="图片 5" descr="Hafen-Rock Crystal.png">
          <a:extLst>
            <a:ext uri="{FF2B5EF4-FFF2-40B4-BE49-F238E27FC236}">
              <a16:creationId xmlns:a16="http://schemas.microsoft.com/office/drawing/2014/main" id="{00000000-0008-0000-18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343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1219200</xdr:colOff>
      <xdr:row>4</xdr:row>
      <xdr:rowOff>1219200</xdr:rowOff>
    </xdr:to>
    <xdr:pic>
      <xdr:nvPicPr>
        <xdr:cNvPr id="7" name="图片 6" descr="路面RockCrystal.png">
          <a:extLst>
            <a:ext uri="{FF2B5EF4-FFF2-40B4-BE49-F238E27FC236}">
              <a16:creationId xmlns:a16="http://schemas.microsoft.com/office/drawing/2014/main" id="{00000000-0008-0000-18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8763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12</xdr:row>
      <xdr:rowOff>457200</xdr:rowOff>
    </xdr:from>
    <xdr:to>
      <xdr:col>0</xdr:col>
      <xdr:colOff>447675</xdr:colOff>
      <xdr:row>12</xdr:row>
      <xdr:rowOff>762000</xdr:rowOff>
    </xdr:to>
    <xdr:pic>
      <xdr:nvPicPr>
        <xdr:cNvPr id="38" name="图片 37" descr="黑色Ore.png">
          <a:extLst>
            <a:ext uri="{FF2B5EF4-FFF2-40B4-BE49-F238E27FC236}">
              <a16:creationId xmlns:a16="http://schemas.microsoft.com/office/drawing/2014/main" id="{00000000-0008-0000-18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0391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1219200</xdr:colOff>
      <xdr:row>12</xdr:row>
      <xdr:rowOff>1219200</xdr:rowOff>
    </xdr:to>
    <xdr:pic>
      <xdr:nvPicPr>
        <xdr:cNvPr id="39" name="图片 38" descr="路面BlackOre.png">
          <a:extLst>
            <a:ext uri="{FF2B5EF4-FFF2-40B4-BE49-F238E27FC236}">
              <a16:creationId xmlns:a16="http://schemas.microsoft.com/office/drawing/2014/main" id="{00000000-0008-0000-18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45268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1219200</xdr:colOff>
      <xdr:row>6</xdr:row>
      <xdr:rowOff>1219200</xdr:rowOff>
    </xdr:to>
    <xdr:pic>
      <xdr:nvPicPr>
        <xdr:cNvPr id="65" name="图片 64" descr="路面basalt.png">
          <a:extLst>
            <a:ext uri="{FF2B5EF4-FFF2-40B4-BE49-F238E27FC236}">
              <a16:creationId xmlns:a16="http://schemas.microsoft.com/office/drawing/2014/main" id="{E6C75853-D250-4F37-9377-6D2DC2592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72199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6</xdr:row>
      <xdr:rowOff>457200</xdr:rowOff>
    </xdr:from>
    <xdr:to>
      <xdr:col>4</xdr:col>
      <xdr:colOff>447675</xdr:colOff>
      <xdr:row>6</xdr:row>
      <xdr:rowOff>762000</xdr:rowOff>
    </xdr:to>
    <xdr:pic>
      <xdr:nvPicPr>
        <xdr:cNvPr id="70" name="图片 69" descr="Cinnabar.png">
          <a:extLst>
            <a:ext uri="{FF2B5EF4-FFF2-40B4-BE49-F238E27FC236}">
              <a16:creationId xmlns:a16="http://schemas.microsoft.com/office/drawing/2014/main" id="{32E1D5AA-3021-4A19-9565-599DFB0D48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4010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1219200</xdr:colOff>
      <xdr:row>6</xdr:row>
      <xdr:rowOff>1219200</xdr:rowOff>
    </xdr:to>
    <xdr:pic>
      <xdr:nvPicPr>
        <xdr:cNvPr id="71" name="图片 70" descr="路面 -  Cinnabar.png">
          <a:extLst>
            <a:ext uri="{FF2B5EF4-FFF2-40B4-BE49-F238E27FC236}">
              <a16:creationId xmlns:a16="http://schemas.microsoft.com/office/drawing/2014/main" id="{67034BB5-8483-4B8A-A4DA-AAF48B3192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84867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6</xdr:row>
      <xdr:rowOff>457200</xdr:rowOff>
    </xdr:from>
    <xdr:to>
      <xdr:col>8</xdr:col>
      <xdr:colOff>447675</xdr:colOff>
      <xdr:row>6</xdr:row>
      <xdr:rowOff>762000</xdr:rowOff>
    </xdr:to>
    <xdr:pic>
      <xdr:nvPicPr>
        <xdr:cNvPr id="72" name="图片 71" descr="Dolomite.png">
          <a:extLst>
            <a:ext uri="{FF2B5EF4-FFF2-40B4-BE49-F238E27FC236}">
              <a16:creationId xmlns:a16="http://schemas.microsoft.com/office/drawing/2014/main" id="{8D84AE93-79B7-4925-8227-4011413138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4010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6</xdr:row>
      <xdr:rowOff>0</xdr:rowOff>
    </xdr:from>
    <xdr:to>
      <xdr:col>10</xdr:col>
      <xdr:colOff>1219200</xdr:colOff>
      <xdr:row>6</xdr:row>
      <xdr:rowOff>1219200</xdr:rowOff>
    </xdr:to>
    <xdr:pic>
      <xdr:nvPicPr>
        <xdr:cNvPr id="73" name="图片 72" descr="路面Dolomite.png">
          <a:extLst>
            <a:ext uri="{FF2B5EF4-FFF2-40B4-BE49-F238E27FC236}">
              <a16:creationId xmlns:a16="http://schemas.microsoft.com/office/drawing/2014/main" id="{2938B3EF-15D7-482C-BCA4-8EEA3FCE08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97536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7</xdr:row>
      <xdr:rowOff>457200</xdr:rowOff>
    </xdr:from>
    <xdr:to>
      <xdr:col>0</xdr:col>
      <xdr:colOff>447675</xdr:colOff>
      <xdr:row>7</xdr:row>
      <xdr:rowOff>762000</xdr:rowOff>
    </xdr:to>
    <xdr:pic>
      <xdr:nvPicPr>
        <xdr:cNvPr id="74" name="图片 73" descr="Feldspar.png">
          <a:extLst>
            <a:ext uri="{FF2B5EF4-FFF2-40B4-BE49-F238E27FC236}">
              <a16:creationId xmlns:a16="http://schemas.microsoft.com/office/drawing/2014/main" id="{21AC1F20-0628-4517-9BFA-D0299286E7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5248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1219200</xdr:colOff>
      <xdr:row>7</xdr:row>
      <xdr:rowOff>1219200</xdr:rowOff>
    </xdr:to>
    <xdr:pic>
      <xdr:nvPicPr>
        <xdr:cNvPr id="75" name="图片 74" descr="路面Feldspar.png">
          <a:extLst>
            <a:ext uri="{FF2B5EF4-FFF2-40B4-BE49-F238E27FC236}">
              <a16:creationId xmlns:a16="http://schemas.microsoft.com/office/drawing/2014/main" id="{BC5B26DE-5557-44CC-B045-45ADE9D6AB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10204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7</xdr:row>
      <xdr:rowOff>457200</xdr:rowOff>
    </xdr:from>
    <xdr:to>
      <xdr:col>4</xdr:col>
      <xdr:colOff>447675</xdr:colOff>
      <xdr:row>7</xdr:row>
      <xdr:rowOff>762000</xdr:rowOff>
    </xdr:to>
    <xdr:pic>
      <xdr:nvPicPr>
        <xdr:cNvPr id="76" name="图片 75" descr="Flint.png">
          <a:extLst>
            <a:ext uri="{FF2B5EF4-FFF2-40B4-BE49-F238E27FC236}">
              <a16:creationId xmlns:a16="http://schemas.microsoft.com/office/drawing/2014/main" id="{6E2FB9F6-035A-444D-851E-3000CD577F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5248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1219200</xdr:colOff>
      <xdr:row>7</xdr:row>
      <xdr:rowOff>1219200</xdr:rowOff>
    </xdr:to>
    <xdr:pic>
      <xdr:nvPicPr>
        <xdr:cNvPr id="77" name="图片 76" descr="路面Flint.png">
          <a:extLst>
            <a:ext uri="{FF2B5EF4-FFF2-40B4-BE49-F238E27FC236}">
              <a16:creationId xmlns:a16="http://schemas.microsoft.com/office/drawing/2014/main" id="{7C0CA21E-579C-4744-820E-39487E7F72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22872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7</xdr:row>
      <xdr:rowOff>457200</xdr:rowOff>
    </xdr:from>
    <xdr:to>
      <xdr:col>8</xdr:col>
      <xdr:colOff>447675</xdr:colOff>
      <xdr:row>7</xdr:row>
      <xdr:rowOff>762000</xdr:rowOff>
    </xdr:to>
    <xdr:pic>
      <xdr:nvPicPr>
        <xdr:cNvPr id="80" name="图片 79" descr="Gneiss.png">
          <a:extLst>
            <a:ext uri="{FF2B5EF4-FFF2-40B4-BE49-F238E27FC236}">
              <a16:creationId xmlns:a16="http://schemas.microsoft.com/office/drawing/2014/main" id="{E2F5E613-F1B6-4B2A-8B5C-A080D2D36A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5248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1219200</xdr:colOff>
      <xdr:row>7</xdr:row>
      <xdr:rowOff>1219200</xdr:rowOff>
    </xdr:to>
    <xdr:pic>
      <xdr:nvPicPr>
        <xdr:cNvPr id="81" name="图片 80" descr="路面Gneiss.png">
          <a:extLst>
            <a:ext uri="{FF2B5EF4-FFF2-40B4-BE49-F238E27FC236}">
              <a16:creationId xmlns:a16="http://schemas.microsoft.com/office/drawing/2014/main" id="{0F79452B-49E1-43DD-9D72-F4B8D4C8C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35540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8</xdr:row>
      <xdr:rowOff>457200</xdr:rowOff>
    </xdr:from>
    <xdr:to>
      <xdr:col>0</xdr:col>
      <xdr:colOff>447675</xdr:colOff>
      <xdr:row>8</xdr:row>
      <xdr:rowOff>762000</xdr:rowOff>
    </xdr:to>
    <xdr:pic>
      <xdr:nvPicPr>
        <xdr:cNvPr id="84" name="图片 83" descr="Granite.png">
          <a:extLst>
            <a:ext uri="{FF2B5EF4-FFF2-40B4-BE49-F238E27FC236}">
              <a16:creationId xmlns:a16="http://schemas.microsoft.com/office/drawing/2014/main" id="{6C69F937-94D2-4AFD-AF6A-308D1676CC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6486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1219200</xdr:colOff>
      <xdr:row>8</xdr:row>
      <xdr:rowOff>1219200</xdr:rowOff>
    </xdr:to>
    <xdr:pic>
      <xdr:nvPicPr>
        <xdr:cNvPr id="85" name="图片 84" descr="路面花岗岩">
          <a:extLst>
            <a:ext uri="{FF2B5EF4-FFF2-40B4-BE49-F238E27FC236}">
              <a16:creationId xmlns:a16="http://schemas.microsoft.com/office/drawing/2014/main" id="{23EDB278-5C94-4B8C-AD48-3B1B97FBCF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48209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8</xdr:row>
      <xdr:rowOff>457200</xdr:rowOff>
    </xdr:from>
    <xdr:to>
      <xdr:col>4</xdr:col>
      <xdr:colOff>447675</xdr:colOff>
      <xdr:row>8</xdr:row>
      <xdr:rowOff>762000</xdr:rowOff>
    </xdr:to>
    <xdr:pic>
      <xdr:nvPicPr>
        <xdr:cNvPr id="90" name="图片 89" descr="石灰石">
          <a:extLst>
            <a:ext uri="{FF2B5EF4-FFF2-40B4-BE49-F238E27FC236}">
              <a16:creationId xmlns:a16="http://schemas.microsoft.com/office/drawing/2014/main" id="{20B76B26-1F6F-4BF8-AAC5-D5AF0AEDF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6486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1219200</xdr:colOff>
      <xdr:row>8</xdr:row>
      <xdr:rowOff>1219200</xdr:rowOff>
    </xdr:to>
    <xdr:pic>
      <xdr:nvPicPr>
        <xdr:cNvPr id="91" name="图片 90" descr="路面Limestone.png">
          <a:extLst>
            <a:ext uri="{FF2B5EF4-FFF2-40B4-BE49-F238E27FC236}">
              <a16:creationId xmlns:a16="http://schemas.microsoft.com/office/drawing/2014/main" id="{2EB485D8-77F8-4051-8E10-4A587627C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60877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8</xdr:row>
      <xdr:rowOff>457200</xdr:rowOff>
    </xdr:from>
    <xdr:to>
      <xdr:col>8</xdr:col>
      <xdr:colOff>447675</xdr:colOff>
      <xdr:row>8</xdr:row>
      <xdr:rowOff>762000</xdr:rowOff>
    </xdr:to>
    <xdr:pic>
      <xdr:nvPicPr>
        <xdr:cNvPr id="94" name="图片 93" descr="Marble.png">
          <a:extLst>
            <a:ext uri="{FF2B5EF4-FFF2-40B4-BE49-F238E27FC236}">
              <a16:creationId xmlns:a16="http://schemas.microsoft.com/office/drawing/2014/main" id="{E419DEC2-556E-46F0-8390-8E896BBDB4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6486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1219200</xdr:colOff>
      <xdr:row>8</xdr:row>
      <xdr:rowOff>1219200</xdr:rowOff>
    </xdr:to>
    <xdr:pic>
      <xdr:nvPicPr>
        <xdr:cNvPr id="95" name="图片 94" descr="路面Marble.png">
          <a:extLst>
            <a:ext uri="{FF2B5EF4-FFF2-40B4-BE49-F238E27FC236}">
              <a16:creationId xmlns:a16="http://schemas.microsoft.com/office/drawing/2014/main" id="{1464BA6F-C971-4692-90A5-8DFCB9B9C5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20300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9</xdr:row>
      <xdr:rowOff>457200</xdr:rowOff>
    </xdr:from>
    <xdr:to>
      <xdr:col>0</xdr:col>
      <xdr:colOff>447675</xdr:colOff>
      <xdr:row>9</xdr:row>
      <xdr:rowOff>762000</xdr:rowOff>
    </xdr:to>
    <xdr:pic>
      <xdr:nvPicPr>
        <xdr:cNvPr id="100" name="图片 99" descr="Porphyry.png">
          <a:extLst>
            <a:ext uri="{FF2B5EF4-FFF2-40B4-BE49-F238E27FC236}">
              <a16:creationId xmlns:a16="http://schemas.microsoft.com/office/drawing/2014/main" id="{45225DA4-EDA4-47E9-B6D4-3E1B832F3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7724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1219200</xdr:colOff>
      <xdr:row>9</xdr:row>
      <xdr:rowOff>1219200</xdr:rowOff>
    </xdr:to>
    <xdr:pic>
      <xdr:nvPicPr>
        <xdr:cNvPr id="101" name="图片 100" descr="路面 -  Porphyry.png">
          <a:extLst>
            <a:ext uri="{FF2B5EF4-FFF2-40B4-BE49-F238E27FC236}">
              <a16:creationId xmlns:a16="http://schemas.microsoft.com/office/drawing/2014/main" id="{6AACFDA9-9180-46EE-9E85-580EA808D5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86213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9</xdr:row>
      <xdr:rowOff>457200</xdr:rowOff>
    </xdr:from>
    <xdr:to>
      <xdr:col>4</xdr:col>
      <xdr:colOff>447675</xdr:colOff>
      <xdr:row>9</xdr:row>
      <xdr:rowOff>762000</xdr:rowOff>
    </xdr:to>
    <xdr:pic>
      <xdr:nvPicPr>
        <xdr:cNvPr id="104" name="图片 103" descr="Quartz.png">
          <a:extLst>
            <a:ext uri="{FF2B5EF4-FFF2-40B4-BE49-F238E27FC236}">
              <a16:creationId xmlns:a16="http://schemas.microsoft.com/office/drawing/2014/main" id="{C3CA9E6F-CF3D-43FD-B4CE-2BE1EA4B71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7724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1219200</xdr:colOff>
      <xdr:row>9</xdr:row>
      <xdr:rowOff>1219200</xdr:rowOff>
    </xdr:to>
    <xdr:pic>
      <xdr:nvPicPr>
        <xdr:cNvPr id="105" name="图片 104" descr="路面Quartz.png">
          <a:extLst>
            <a:ext uri="{FF2B5EF4-FFF2-40B4-BE49-F238E27FC236}">
              <a16:creationId xmlns:a16="http://schemas.microsoft.com/office/drawing/2014/main" id="{6ED55608-66C4-4023-9AAA-25F51E2E52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98882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9</xdr:row>
      <xdr:rowOff>457200</xdr:rowOff>
    </xdr:from>
    <xdr:to>
      <xdr:col>8</xdr:col>
      <xdr:colOff>447675</xdr:colOff>
      <xdr:row>9</xdr:row>
      <xdr:rowOff>762000</xdr:rowOff>
    </xdr:to>
    <xdr:pic>
      <xdr:nvPicPr>
        <xdr:cNvPr id="108" name="图片 107" descr="Sandstone.png">
          <a:extLst>
            <a:ext uri="{FF2B5EF4-FFF2-40B4-BE49-F238E27FC236}">
              <a16:creationId xmlns:a16="http://schemas.microsoft.com/office/drawing/2014/main" id="{F6D27C7A-72AE-4474-80B8-2A2A578E78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7724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1219200</xdr:colOff>
      <xdr:row>9</xdr:row>
      <xdr:rowOff>1219200</xdr:rowOff>
    </xdr:to>
    <xdr:pic>
      <xdr:nvPicPr>
        <xdr:cNvPr id="109" name="图片 108" descr="路面Sandstone.png">
          <a:extLst>
            <a:ext uri="{FF2B5EF4-FFF2-40B4-BE49-F238E27FC236}">
              <a16:creationId xmlns:a16="http://schemas.microsoft.com/office/drawing/2014/main" id="{423A810C-D2B3-4C22-BF4A-DC2DC83FFD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11550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10</xdr:row>
      <xdr:rowOff>457200</xdr:rowOff>
    </xdr:from>
    <xdr:to>
      <xdr:col>0</xdr:col>
      <xdr:colOff>447675</xdr:colOff>
      <xdr:row>10</xdr:row>
      <xdr:rowOff>762000</xdr:rowOff>
    </xdr:to>
    <xdr:pic>
      <xdr:nvPicPr>
        <xdr:cNvPr id="112" name="图片 111" descr="Schist.png">
          <a:extLst>
            <a:ext uri="{FF2B5EF4-FFF2-40B4-BE49-F238E27FC236}">
              <a16:creationId xmlns:a16="http://schemas.microsoft.com/office/drawing/2014/main" id="{40E86E33-0C64-4266-9554-A40FF0BECF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8963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1219200</xdr:colOff>
      <xdr:row>10</xdr:row>
      <xdr:rowOff>1219200</xdr:rowOff>
    </xdr:to>
    <xdr:pic>
      <xdr:nvPicPr>
        <xdr:cNvPr id="113" name="图片 112" descr="路面Schist.png">
          <a:extLst>
            <a:ext uri="{FF2B5EF4-FFF2-40B4-BE49-F238E27FC236}">
              <a16:creationId xmlns:a16="http://schemas.microsoft.com/office/drawing/2014/main" id="{E58DF382-E5DF-49F4-AAB0-B6CA05F66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24218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13</xdr:row>
      <xdr:rowOff>457200</xdr:rowOff>
    </xdr:from>
    <xdr:to>
      <xdr:col>8</xdr:col>
      <xdr:colOff>447675</xdr:colOff>
      <xdr:row>13</xdr:row>
      <xdr:rowOff>762000</xdr:rowOff>
    </xdr:to>
    <xdr:pic>
      <xdr:nvPicPr>
        <xdr:cNvPr id="120" name="图片 119" descr="Malachite.png">
          <a:extLst>
            <a:ext uri="{FF2B5EF4-FFF2-40B4-BE49-F238E27FC236}">
              <a16:creationId xmlns:a16="http://schemas.microsoft.com/office/drawing/2014/main" id="{41892911-722D-48BB-AD99-D8FB723EF9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11630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13</xdr:row>
      <xdr:rowOff>0</xdr:rowOff>
    </xdr:from>
    <xdr:to>
      <xdr:col>10</xdr:col>
      <xdr:colOff>1219200</xdr:colOff>
      <xdr:row>13</xdr:row>
      <xdr:rowOff>1219200</xdr:rowOff>
    </xdr:to>
    <xdr:pic>
      <xdr:nvPicPr>
        <xdr:cNvPr id="121" name="图片 120" descr="路面Malachite.png">
          <a:extLst>
            <a:ext uri="{FF2B5EF4-FFF2-40B4-BE49-F238E27FC236}">
              <a16:creationId xmlns:a16="http://schemas.microsoft.com/office/drawing/2014/main" id="{F1AABCA4-CDE3-4F4A-B7D2-C0F7FADF82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87178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13</xdr:row>
      <xdr:rowOff>457200</xdr:rowOff>
    </xdr:from>
    <xdr:to>
      <xdr:col>0</xdr:col>
      <xdr:colOff>447675</xdr:colOff>
      <xdr:row>13</xdr:row>
      <xdr:rowOff>762000</xdr:rowOff>
    </xdr:to>
    <xdr:pic>
      <xdr:nvPicPr>
        <xdr:cNvPr id="122" name="图片 121" descr="Heavy Earth.png">
          <a:extLst>
            <a:ext uri="{FF2B5EF4-FFF2-40B4-BE49-F238E27FC236}">
              <a16:creationId xmlns:a16="http://schemas.microsoft.com/office/drawing/2014/main" id="{E07FA70F-17DF-4F98-BE2B-DB3199BD0B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1630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14</xdr:row>
      <xdr:rowOff>457200</xdr:rowOff>
    </xdr:from>
    <xdr:to>
      <xdr:col>0</xdr:col>
      <xdr:colOff>447675</xdr:colOff>
      <xdr:row>14</xdr:row>
      <xdr:rowOff>762000</xdr:rowOff>
    </xdr:to>
    <xdr:pic>
      <xdr:nvPicPr>
        <xdr:cNvPr id="140" name="图片 139" descr="Cassiterite.png">
          <a:extLst>
            <a:ext uri="{FF2B5EF4-FFF2-40B4-BE49-F238E27FC236}">
              <a16:creationId xmlns:a16="http://schemas.microsoft.com/office/drawing/2014/main" id="{076473BB-869A-416B-99E9-1331A90A4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2868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1219200</xdr:colOff>
      <xdr:row>14</xdr:row>
      <xdr:rowOff>1219200</xdr:rowOff>
    </xdr:to>
    <xdr:pic>
      <xdr:nvPicPr>
        <xdr:cNvPr id="141" name="图片 140" descr="路面Cassiterite.png">
          <a:extLst>
            <a:ext uri="{FF2B5EF4-FFF2-40B4-BE49-F238E27FC236}">
              <a16:creationId xmlns:a16="http://schemas.microsoft.com/office/drawing/2014/main" id="{ACCFC599-3D5B-4F78-BCA1-293BDA7A8D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11728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12</xdr:row>
      <xdr:rowOff>457200</xdr:rowOff>
    </xdr:from>
    <xdr:to>
      <xdr:col>8</xdr:col>
      <xdr:colOff>447675</xdr:colOff>
      <xdr:row>12</xdr:row>
      <xdr:rowOff>762000</xdr:rowOff>
    </xdr:to>
    <xdr:pic>
      <xdr:nvPicPr>
        <xdr:cNvPr id="146" name="图片 145" descr="铁ochre.png">
          <a:extLst>
            <a:ext uri="{FF2B5EF4-FFF2-40B4-BE49-F238E27FC236}">
              <a16:creationId xmlns:a16="http://schemas.microsoft.com/office/drawing/2014/main" id="{56B7362E-52AD-4BC4-BD03-0132BE5A9F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10391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1219200</xdr:colOff>
      <xdr:row>12</xdr:row>
      <xdr:rowOff>1219200</xdr:rowOff>
    </xdr:to>
    <xdr:pic>
      <xdr:nvPicPr>
        <xdr:cNvPr id="147" name="图片 146" descr="路面IronOchre.png">
          <a:extLst>
            <a:ext uri="{FF2B5EF4-FFF2-40B4-BE49-F238E27FC236}">
              <a16:creationId xmlns:a16="http://schemas.microsoft.com/office/drawing/2014/main" id="{D6AB797D-DF32-4033-9A90-44C74B999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95941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15</xdr:row>
      <xdr:rowOff>457200</xdr:rowOff>
    </xdr:from>
    <xdr:to>
      <xdr:col>8</xdr:col>
      <xdr:colOff>447675</xdr:colOff>
      <xdr:row>15</xdr:row>
      <xdr:rowOff>762000</xdr:rowOff>
    </xdr:to>
    <xdr:pic>
      <xdr:nvPicPr>
        <xdr:cNvPr id="148" name="图片 147" descr="Schrifterz.png">
          <a:extLst>
            <a:ext uri="{FF2B5EF4-FFF2-40B4-BE49-F238E27FC236}">
              <a16:creationId xmlns:a16="http://schemas.microsoft.com/office/drawing/2014/main" id="{CE0FD9AB-651B-467D-8008-328E7B7FE5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14106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15</xdr:row>
      <xdr:rowOff>0</xdr:rowOff>
    </xdr:from>
    <xdr:to>
      <xdr:col>10</xdr:col>
      <xdr:colOff>1219200</xdr:colOff>
      <xdr:row>15</xdr:row>
      <xdr:rowOff>1219200</xdr:rowOff>
    </xdr:to>
    <xdr:pic>
      <xdr:nvPicPr>
        <xdr:cNvPr id="149" name="图片 148" descr="路面Schrifterz.png">
          <a:extLst>
            <a:ext uri="{FF2B5EF4-FFF2-40B4-BE49-F238E27FC236}">
              <a16:creationId xmlns:a16="http://schemas.microsoft.com/office/drawing/2014/main" id="{701DD2F6-499B-46B2-A757-D2A858E0A6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321278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15</xdr:row>
      <xdr:rowOff>457200</xdr:rowOff>
    </xdr:from>
    <xdr:to>
      <xdr:col>0</xdr:col>
      <xdr:colOff>447675</xdr:colOff>
      <xdr:row>15</xdr:row>
      <xdr:rowOff>762000</xdr:rowOff>
    </xdr:to>
    <xdr:pic>
      <xdr:nvPicPr>
        <xdr:cNvPr id="152" name="图片 151" descr="Horn Silver.png">
          <a:extLst>
            <a:ext uri="{FF2B5EF4-FFF2-40B4-BE49-F238E27FC236}">
              <a16:creationId xmlns:a16="http://schemas.microsoft.com/office/drawing/2014/main" id="{FBDFC7EF-E613-40A1-B889-AB589A1CCE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4106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1219200</xdr:colOff>
      <xdr:row>15</xdr:row>
      <xdr:rowOff>1219200</xdr:rowOff>
    </xdr:to>
    <xdr:pic>
      <xdr:nvPicPr>
        <xdr:cNvPr id="153" name="图片 152" descr="路面HornSilver.png">
          <a:extLst>
            <a:ext uri="{FF2B5EF4-FFF2-40B4-BE49-F238E27FC236}">
              <a16:creationId xmlns:a16="http://schemas.microsoft.com/office/drawing/2014/main" id="{20B602C5-2B21-45C9-9EBC-40CF999870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70605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13</xdr:row>
      <xdr:rowOff>0</xdr:rowOff>
    </xdr:from>
    <xdr:to>
      <xdr:col>6</xdr:col>
      <xdr:colOff>1219200</xdr:colOff>
      <xdr:row>13</xdr:row>
      <xdr:rowOff>1219200</xdr:rowOff>
    </xdr:to>
    <xdr:pic>
      <xdr:nvPicPr>
        <xdr:cNvPr id="164" name="图片 163" descr="路面Chalcopyrite.png">
          <a:extLst>
            <a:ext uri="{FF2B5EF4-FFF2-40B4-BE49-F238E27FC236}">
              <a16:creationId xmlns:a16="http://schemas.microsoft.com/office/drawing/2014/main" id="{0C6DEF9C-CADB-40F6-9EA7-4A873F83A0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4775" y="111728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12</xdr:row>
      <xdr:rowOff>457200</xdr:rowOff>
    </xdr:from>
    <xdr:to>
      <xdr:col>4</xdr:col>
      <xdr:colOff>447675</xdr:colOff>
      <xdr:row>12</xdr:row>
      <xdr:rowOff>762000</xdr:rowOff>
    </xdr:to>
    <xdr:pic>
      <xdr:nvPicPr>
        <xdr:cNvPr id="165" name="图片 164" descr="血石">
          <a:extLst>
            <a:ext uri="{FF2B5EF4-FFF2-40B4-BE49-F238E27FC236}">
              <a16:creationId xmlns:a16="http://schemas.microsoft.com/office/drawing/2014/main" id="{762497C6-53AA-448F-A6E1-ACB3C5BFA4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0391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1219200</xdr:colOff>
      <xdr:row>12</xdr:row>
      <xdr:rowOff>1219200</xdr:rowOff>
    </xdr:to>
    <xdr:pic>
      <xdr:nvPicPr>
        <xdr:cNvPr id="166" name="图片 165" descr="路面血石">
          <a:extLst>
            <a:ext uri="{FF2B5EF4-FFF2-40B4-BE49-F238E27FC236}">
              <a16:creationId xmlns:a16="http://schemas.microsoft.com/office/drawing/2014/main" id="{62D15762-7440-4087-92E8-816E0E1DE7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0" y="245268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13</xdr:row>
      <xdr:rowOff>457200</xdr:rowOff>
    </xdr:from>
    <xdr:to>
      <xdr:col>4</xdr:col>
      <xdr:colOff>447675</xdr:colOff>
      <xdr:row>13</xdr:row>
      <xdr:rowOff>762000</xdr:rowOff>
    </xdr:to>
    <xdr:pic>
      <xdr:nvPicPr>
        <xdr:cNvPr id="167" name="图片 166" descr="Chalcopyrite.png">
          <a:extLst>
            <a:ext uri="{FF2B5EF4-FFF2-40B4-BE49-F238E27FC236}">
              <a16:creationId xmlns:a16="http://schemas.microsoft.com/office/drawing/2014/main" id="{47FAF5F8-131A-4CB4-9412-DDA773EFB3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1630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15</xdr:row>
      <xdr:rowOff>457200</xdr:rowOff>
    </xdr:from>
    <xdr:to>
      <xdr:col>4</xdr:col>
      <xdr:colOff>447675</xdr:colOff>
      <xdr:row>15</xdr:row>
      <xdr:rowOff>762000</xdr:rowOff>
    </xdr:to>
    <xdr:pic>
      <xdr:nvPicPr>
        <xdr:cNvPr id="168" name="图片 167" descr="Silvershine.png">
          <a:extLst>
            <a:ext uri="{FF2B5EF4-FFF2-40B4-BE49-F238E27FC236}">
              <a16:creationId xmlns:a16="http://schemas.microsoft.com/office/drawing/2014/main" id="{8CE32294-3B9E-4F2C-A65D-7A855AF4D4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41065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14</xdr:row>
      <xdr:rowOff>457200</xdr:rowOff>
    </xdr:from>
    <xdr:to>
      <xdr:col>8</xdr:col>
      <xdr:colOff>447675</xdr:colOff>
      <xdr:row>14</xdr:row>
      <xdr:rowOff>762000</xdr:rowOff>
    </xdr:to>
    <xdr:pic>
      <xdr:nvPicPr>
        <xdr:cNvPr id="169" name="图片 168" descr="Galena.png">
          <a:extLst>
            <a:ext uri="{FF2B5EF4-FFF2-40B4-BE49-F238E27FC236}">
              <a16:creationId xmlns:a16="http://schemas.microsoft.com/office/drawing/2014/main" id="{D959D7BE-CF79-4808-8C36-4B3B9AE0CC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12868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14</xdr:row>
      <xdr:rowOff>457200</xdr:rowOff>
    </xdr:from>
    <xdr:to>
      <xdr:col>4</xdr:col>
      <xdr:colOff>447675</xdr:colOff>
      <xdr:row>14</xdr:row>
      <xdr:rowOff>762000</xdr:rowOff>
    </xdr:to>
    <xdr:pic>
      <xdr:nvPicPr>
        <xdr:cNvPr id="170" name="图片 169" descr="Direvein.png">
          <a:extLst>
            <a:ext uri="{FF2B5EF4-FFF2-40B4-BE49-F238E27FC236}">
              <a16:creationId xmlns:a16="http://schemas.microsoft.com/office/drawing/2014/main" id="{5E533009-3A9D-4ACA-8167-A86312B772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2868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15</xdr:row>
      <xdr:rowOff>0</xdr:rowOff>
    </xdr:from>
    <xdr:to>
      <xdr:col>6</xdr:col>
      <xdr:colOff>1219200</xdr:colOff>
      <xdr:row>15</xdr:row>
      <xdr:rowOff>1219200</xdr:rowOff>
    </xdr:to>
    <xdr:pic>
      <xdr:nvPicPr>
        <xdr:cNvPr id="171" name="图片 170" descr="路面Silvershine.png">
          <a:extLst>
            <a:ext uri="{FF2B5EF4-FFF2-40B4-BE49-F238E27FC236}">
              <a16:creationId xmlns:a16="http://schemas.microsoft.com/office/drawing/2014/main" id="{3C3FBE0E-77C2-489C-8B96-538F75E9B2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0" y="270605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16</xdr:row>
      <xdr:rowOff>457200</xdr:rowOff>
    </xdr:from>
    <xdr:to>
      <xdr:col>0</xdr:col>
      <xdr:colOff>447675</xdr:colOff>
      <xdr:row>16</xdr:row>
      <xdr:rowOff>762000</xdr:rowOff>
    </xdr:to>
    <xdr:pic>
      <xdr:nvPicPr>
        <xdr:cNvPr id="172" name="图片 171" descr="叶Ore.png">
          <a:extLst>
            <a:ext uri="{FF2B5EF4-FFF2-40B4-BE49-F238E27FC236}">
              <a16:creationId xmlns:a16="http://schemas.microsoft.com/office/drawing/2014/main" id="{69EDD856-9573-41C9-A059-A543398381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5344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1219200</xdr:colOff>
      <xdr:row>16</xdr:row>
      <xdr:rowOff>1219200</xdr:rowOff>
    </xdr:to>
    <xdr:pic>
      <xdr:nvPicPr>
        <xdr:cNvPr id="173" name="图片 172" descr="Pavement-LeafOre.png">
          <a:extLst>
            <a:ext uri="{FF2B5EF4-FFF2-40B4-BE49-F238E27FC236}">
              <a16:creationId xmlns:a16="http://schemas.microsoft.com/office/drawing/2014/main" id="{47F58A4B-5F0C-4DB6-B4A5-54A8F3D77B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0" y="283273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1219200</xdr:colOff>
      <xdr:row>14</xdr:row>
      <xdr:rowOff>1219200</xdr:rowOff>
    </xdr:to>
    <xdr:pic>
      <xdr:nvPicPr>
        <xdr:cNvPr id="68" name="图片 67" descr="路面Galena.png">
          <a:extLst>
            <a:ext uri="{FF2B5EF4-FFF2-40B4-BE49-F238E27FC236}">
              <a16:creationId xmlns:a16="http://schemas.microsoft.com/office/drawing/2014/main" id="{A7477932-0199-40DB-9615-55203A7004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0" y="295941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14</xdr:row>
      <xdr:rowOff>0</xdr:rowOff>
    </xdr:from>
    <xdr:to>
      <xdr:col>6</xdr:col>
      <xdr:colOff>1219200</xdr:colOff>
      <xdr:row>14</xdr:row>
      <xdr:rowOff>1219200</xdr:rowOff>
    </xdr:to>
    <xdr:pic>
      <xdr:nvPicPr>
        <xdr:cNvPr id="78" name="图片 77" descr="Pavement-Direvein.png">
          <a:extLst>
            <a:ext uri="{FF2B5EF4-FFF2-40B4-BE49-F238E27FC236}">
              <a16:creationId xmlns:a16="http://schemas.microsoft.com/office/drawing/2014/main" id="{62BC8063-5B15-48C5-8B9F-A749DB0ADB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4300" y="308610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1219200</xdr:colOff>
      <xdr:row>13</xdr:row>
      <xdr:rowOff>1219200</xdr:rowOff>
    </xdr:to>
    <xdr:pic>
      <xdr:nvPicPr>
        <xdr:cNvPr id="79" name="图片 78" descr="路面重型">
          <a:extLst>
            <a:ext uri="{FF2B5EF4-FFF2-40B4-BE49-F238E27FC236}">
              <a16:creationId xmlns:a16="http://schemas.microsoft.com/office/drawing/2014/main" id="{8F407F5F-860F-493F-8060-CC5D549015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36493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6</xdr:col>
      <xdr:colOff>0</xdr:colOff>
      <xdr:row>4</xdr:row>
      <xdr:rowOff>0</xdr:rowOff>
    </xdr:from>
    <xdr:ext cx="1219200" cy="1219200"/>
    <xdr:pic>
      <xdr:nvPicPr>
        <xdr:cNvPr id="86" name="图片 85" descr="路面catgold.png">
          <a:extLst>
            <a:ext uri="{FF2B5EF4-FFF2-40B4-BE49-F238E27FC236}">
              <a16:creationId xmlns:a16="http://schemas.microsoft.com/office/drawing/2014/main" id="{515D81B9-AE34-41D2-BBF5-16B08CB7FB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4775" y="8858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0</xdr:colOff>
      <xdr:row>4</xdr:row>
      <xdr:rowOff>0</xdr:rowOff>
    </xdr:from>
    <xdr:ext cx="1219200" cy="1219200"/>
    <xdr:pic>
      <xdr:nvPicPr>
        <xdr:cNvPr id="92" name="图片 91" descr="路面Slag.png">
          <a:extLst>
            <a:ext uri="{FF2B5EF4-FFF2-40B4-BE49-F238E27FC236}">
              <a16:creationId xmlns:a16="http://schemas.microsoft.com/office/drawing/2014/main" id="{7C0E0379-5AA2-48A2-8521-875D9BEF9D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53225" y="8858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142875</xdr:colOff>
      <xdr:row>4</xdr:row>
      <xdr:rowOff>457200</xdr:rowOff>
    </xdr:from>
    <xdr:ext cx="304800" cy="304800"/>
    <xdr:pic>
      <xdr:nvPicPr>
        <xdr:cNvPr id="93" name="图片 92" descr="Hafen-Slag.png">
          <a:extLst>
            <a:ext uri="{FF2B5EF4-FFF2-40B4-BE49-F238E27FC236}">
              <a16:creationId xmlns:a16="http://schemas.microsoft.com/office/drawing/2014/main" id="{1547D1A7-A611-4A6B-890F-E728DBB737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1343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142875</xdr:colOff>
      <xdr:row>4</xdr:row>
      <xdr:rowOff>457200</xdr:rowOff>
    </xdr:from>
    <xdr:ext cx="304800" cy="304800"/>
    <xdr:pic>
      <xdr:nvPicPr>
        <xdr:cNvPr id="96" name="图片 95" descr="猫Gold.png">
          <a:extLst>
            <a:ext uri="{FF2B5EF4-FFF2-40B4-BE49-F238E27FC236}">
              <a16:creationId xmlns:a16="http://schemas.microsoft.com/office/drawing/2014/main" id="{99504EE6-AB2D-4406-90D1-2D5223F660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0850" y="1343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142875</xdr:colOff>
      <xdr:row>6</xdr:row>
      <xdr:rowOff>457200</xdr:rowOff>
    </xdr:from>
    <xdr:to>
      <xdr:col>0</xdr:col>
      <xdr:colOff>447675</xdr:colOff>
      <xdr:row>6</xdr:row>
      <xdr:rowOff>762000</xdr:rowOff>
    </xdr:to>
    <xdr:pic>
      <xdr:nvPicPr>
        <xdr:cNvPr id="98" name="图片 97" descr="Basalt.png">
          <a:extLst>
            <a:ext uri="{FF2B5EF4-FFF2-40B4-BE49-F238E27FC236}">
              <a16:creationId xmlns:a16="http://schemas.microsoft.com/office/drawing/2014/main" id="{FE6675A1-6678-43BA-9A41-137D24F1F2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010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171450</xdr:colOff>
      <xdr:row>1</xdr:row>
      <xdr:rowOff>169588</xdr:rowOff>
    </xdr:to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1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</xdr:col>
      <xdr:colOff>200024</xdr:colOff>
      <xdr:row>0</xdr:row>
      <xdr:rowOff>0</xdr:rowOff>
    </xdr:from>
    <xdr:to>
      <xdr:col>2</xdr:col>
      <xdr:colOff>371474</xdr:colOff>
      <xdr:row>1</xdr:row>
      <xdr:rowOff>169588</xdr:rowOff>
    </xdr:to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1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13</xdr:col>
      <xdr:colOff>361950</xdr:colOff>
      <xdr:row>0</xdr:row>
      <xdr:rowOff>85725</xdr:rowOff>
    </xdr:from>
    <xdr:to>
      <xdr:col>14</xdr:col>
      <xdr:colOff>142875</xdr:colOff>
      <xdr:row>2</xdr:row>
      <xdr:rowOff>11275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8046" b="96552" l="4425" r="89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196" t="5748" r="8838"/>
        <a:stretch/>
      </xdr:blipFill>
      <xdr:spPr>
        <a:xfrm>
          <a:off x="8362950" y="85725"/>
          <a:ext cx="314325" cy="268450"/>
        </a:xfrm>
        <a:prstGeom prst="rect">
          <a:avLst/>
        </a:prstGeom>
      </xdr:spPr>
    </xdr:pic>
    <xdr:clientData/>
  </xdr:twoCellAnchor>
  <xdr:twoCellAnchor editAs="oneCell">
    <xdr:from>
      <xdr:col>14</xdr:col>
      <xdr:colOff>152400</xdr:colOff>
      <xdr:row>0</xdr:row>
      <xdr:rowOff>104775</xdr:rowOff>
    </xdr:from>
    <xdr:to>
      <xdr:col>14</xdr:col>
      <xdr:colOff>441127</xdr:colOff>
      <xdr:row>2</xdr:row>
      <xdr:rowOff>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A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4706" b="96471" l="2885" r="9423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529" r="6719" b="2341"/>
        <a:stretch/>
      </xdr:blipFill>
      <xdr:spPr>
        <a:xfrm>
          <a:off x="8686800" y="104775"/>
          <a:ext cx="288727" cy="238126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152400</xdr:colOff>
      <xdr:row>4</xdr:row>
      <xdr:rowOff>19050</xdr:rowOff>
    </xdr:from>
    <xdr:to>
      <xdr:col>7</xdr:col>
      <xdr:colOff>285750</xdr:colOff>
      <xdr:row>5</xdr:row>
      <xdr:rowOff>152400</xdr:rowOff>
    </xdr:to>
    <xdr:pic>
      <xdr:nvPicPr>
        <xdr:cNvPr id="9" name="图片 8" descr="http://ringofbrodgar.com/w/images/f/f1/Wblock-aspen.png">
          <a:extLst>
            <a:ext uri="{FF2B5EF4-FFF2-40B4-BE49-F238E27FC236}">
              <a16:creationId xmlns:a16="http://schemas.microsoft.com/office/drawing/2014/main" id="{00000000-0008-0000-1A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0" y="8858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47625</xdr:colOff>
      <xdr:row>4</xdr:row>
      <xdr:rowOff>85725</xdr:rowOff>
    </xdr:from>
    <xdr:to>
      <xdr:col>9</xdr:col>
      <xdr:colOff>180975</xdr:colOff>
      <xdr:row>6</xdr:row>
      <xdr:rowOff>28575</xdr:rowOff>
    </xdr:to>
    <xdr:pic>
      <xdr:nvPicPr>
        <xdr:cNvPr id="10" name="图片 9" descr="http://ringofbrodgar.com/w/images/c/c8/Wblock-baywillow.png">
          <a:extLst>
            <a:ext uri="{FF2B5EF4-FFF2-40B4-BE49-F238E27FC236}">
              <a16:creationId xmlns:a16="http://schemas.microsoft.com/office/drawing/2014/main" id="{00000000-0008-0000-1A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81625" y="95250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85725</xdr:colOff>
      <xdr:row>4</xdr:row>
      <xdr:rowOff>76200</xdr:rowOff>
    </xdr:from>
    <xdr:to>
      <xdr:col>11</xdr:col>
      <xdr:colOff>219075</xdr:colOff>
      <xdr:row>6</xdr:row>
      <xdr:rowOff>19050</xdr:rowOff>
    </xdr:to>
    <xdr:pic>
      <xdr:nvPicPr>
        <xdr:cNvPr id="11" name="图片 10" descr="http://ringofbrodgar.com/w/images/c/cc/Wblock-beech.png">
          <a:extLst>
            <a:ext uri="{FF2B5EF4-FFF2-40B4-BE49-F238E27FC236}">
              <a16:creationId xmlns:a16="http://schemas.microsoft.com/office/drawing/2014/main" id="{00000000-0008-0000-1A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86525" y="9429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66675</xdr:colOff>
      <xdr:row>4</xdr:row>
      <xdr:rowOff>133350</xdr:rowOff>
    </xdr:from>
    <xdr:to>
      <xdr:col>13</xdr:col>
      <xdr:colOff>200025</xdr:colOff>
      <xdr:row>6</xdr:row>
      <xdr:rowOff>76200</xdr:rowOff>
    </xdr:to>
    <xdr:pic>
      <xdr:nvPicPr>
        <xdr:cNvPr id="12" name="图片 11" descr="http://ringofbrodgar.com/w/images/0/03/Wblock-birch.png">
          <a:extLst>
            <a:ext uri="{FF2B5EF4-FFF2-40B4-BE49-F238E27FC236}">
              <a16:creationId xmlns:a16="http://schemas.microsoft.com/office/drawing/2014/main" id="{00000000-0008-0000-1A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34275" y="10001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209550</xdr:colOff>
      <xdr:row>9</xdr:row>
      <xdr:rowOff>171450</xdr:rowOff>
    </xdr:from>
    <xdr:to>
      <xdr:col>1</xdr:col>
      <xdr:colOff>342900</xdr:colOff>
      <xdr:row>11</xdr:row>
      <xdr:rowOff>114300</xdr:rowOff>
    </xdr:to>
    <xdr:pic>
      <xdr:nvPicPr>
        <xdr:cNvPr id="13" name="图片 12" descr="http://ringofbrodgar.com/w/images/d/da/Wblock-birdcherrytree.png">
          <a:extLst>
            <a:ext uri="{FF2B5EF4-FFF2-40B4-BE49-F238E27FC236}">
              <a16:creationId xmlns:a16="http://schemas.microsoft.com/office/drawing/2014/main" id="{00000000-0008-0000-1A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20288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180975</xdr:colOff>
      <xdr:row>9</xdr:row>
      <xdr:rowOff>152400</xdr:rowOff>
    </xdr:from>
    <xdr:to>
      <xdr:col>3</xdr:col>
      <xdr:colOff>314325</xdr:colOff>
      <xdr:row>11</xdr:row>
      <xdr:rowOff>95250</xdr:rowOff>
    </xdr:to>
    <xdr:pic>
      <xdr:nvPicPr>
        <xdr:cNvPr id="14" name="图片 13" descr="http://ringofbrodgar.com/w/images/6/69/Wblock-buckthorn.png">
          <a:extLst>
            <a:ext uri="{FF2B5EF4-FFF2-40B4-BE49-F238E27FC236}">
              <a16:creationId xmlns:a16="http://schemas.microsoft.com/office/drawing/2014/main" id="{00000000-0008-0000-1A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5" y="2009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133350</xdr:colOff>
      <xdr:row>9</xdr:row>
      <xdr:rowOff>152400</xdr:rowOff>
    </xdr:from>
    <xdr:to>
      <xdr:col>5</xdr:col>
      <xdr:colOff>266700</xdr:colOff>
      <xdr:row>11</xdr:row>
      <xdr:rowOff>95250</xdr:rowOff>
    </xdr:to>
    <xdr:pic>
      <xdr:nvPicPr>
        <xdr:cNvPr id="15" name="图片 14" descr="http://ringofbrodgar.com/w/images/a/a8/Wblock-cedar.png">
          <a:extLst>
            <a:ext uri="{FF2B5EF4-FFF2-40B4-BE49-F238E27FC236}">
              <a16:creationId xmlns:a16="http://schemas.microsoft.com/office/drawing/2014/main" id="{00000000-0008-0000-1A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0" y="2009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238125</xdr:colOff>
      <xdr:row>9</xdr:row>
      <xdr:rowOff>123825</xdr:rowOff>
    </xdr:from>
    <xdr:to>
      <xdr:col>7</xdr:col>
      <xdr:colOff>371475</xdr:colOff>
      <xdr:row>11</xdr:row>
      <xdr:rowOff>66675</xdr:rowOff>
    </xdr:to>
    <xdr:pic>
      <xdr:nvPicPr>
        <xdr:cNvPr id="16" name="图片 15" descr="http://ringofbrodgar.com/w/images/5/5e/Wblock-cherry.png">
          <a:extLst>
            <a:ext uri="{FF2B5EF4-FFF2-40B4-BE49-F238E27FC236}">
              <a16:creationId xmlns:a16="http://schemas.microsoft.com/office/drawing/2014/main" id="{00000000-0008-0000-1A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" y="198120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190500</xdr:colOff>
      <xdr:row>9</xdr:row>
      <xdr:rowOff>114300</xdr:rowOff>
    </xdr:from>
    <xdr:to>
      <xdr:col>9</xdr:col>
      <xdr:colOff>323850</xdr:colOff>
      <xdr:row>11</xdr:row>
      <xdr:rowOff>57150</xdr:rowOff>
    </xdr:to>
    <xdr:pic>
      <xdr:nvPicPr>
        <xdr:cNvPr id="17" name="图片 16" descr="http://ringofbrodgar.com/w/images/a/ac/Wblock-chestnuttree.png">
          <a:extLst>
            <a:ext uri="{FF2B5EF4-FFF2-40B4-BE49-F238E27FC236}">
              <a16:creationId xmlns:a16="http://schemas.microsoft.com/office/drawing/2014/main" id="{00000000-0008-0000-1A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0" y="19716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161925</xdr:colOff>
      <xdr:row>9</xdr:row>
      <xdr:rowOff>114300</xdr:rowOff>
    </xdr:from>
    <xdr:to>
      <xdr:col>11</xdr:col>
      <xdr:colOff>295275</xdr:colOff>
      <xdr:row>11</xdr:row>
      <xdr:rowOff>57150</xdr:rowOff>
    </xdr:to>
    <xdr:pic>
      <xdr:nvPicPr>
        <xdr:cNvPr id="18" name="图片 17" descr="http://ringofbrodgar.com/w/images/0/0a/Wblock-conkertree.png">
          <a:extLst>
            <a:ext uri="{FF2B5EF4-FFF2-40B4-BE49-F238E27FC236}">
              <a16:creationId xmlns:a16="http://schemas.microsoft.com/office/drawing/2014/main" id="{00000000-0008-0000-1A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2725" y="19716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171450</xdr:colOff>
      <xdr:row>9</xdr:row>
      <xdr:rowOff>95250</xdr:rowOff>
    </xdr:from>
    <xdr:to>
      <xdr:col>13</xdr:col>
      <xdr:colOff>304800</xdr:colOff>
      <xdr:row>11</xdr:row>
      <xdr:rowOff>38100</xdr:rowOff>
    </xdr:to>
    <xdr:pic>
      <xdr:nvPicPr>
        <xdr:cNvPr id="19" name="图片 18" descr="http://ringofbrodgar.com/w/images/d/d8/Wblock-corkoak.png">
          <a:extLst>
            <a:ext uri="{FF2B5EF4-FFF2-40B4-BE49-F238E27FC236}">
              <a16:creationId xmlns:a16="http://schemas.microsoft.com/office/drawing/2014/main" id="{00000000-0008-0000-1A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39050" y="19526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14</xdr:row>
      <xdr:rowOff>114300</xdr:rowOff>
    </xdr:from>
    <xdr:to>
      <xdr:col>1</xdr:col>
      <xdr:colOff>428625</xdr:colOff>
      <xdr:row>16</xdr:row>
      <xdr:rowOff>57150</xdr:rowOff>
    </xdr:to>
    <xdr:pic>
      <xdr:nvPicPr>
        <xdr:cNvPr id="20" name="图片 19" descr="http://ringofbrodgar.com/w/images/8/87/Wblock-crabappletree.png">
          <a:extLst>
            <a:ext uri="{FF2B5EF4-FFF2-40B4-BE49-F238E27FC236}">
              <a16:creationId xmlns:a16="http://schemas.microsoft.com/office/drawing/2014/main" id="{00000000-0008-0000-1A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075" y="29622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142875</xdr:colOff>
      <xdr:row>14</xdr:row>
      <xdr:rowOff>171450</xdr:rowOff>
    </xdr:from>
    <xdr:to>
      <xdr:col>3</xdr:col>
      <xdr:colOff>276225</xdr:colOff>
      <xdr:row>16</xdr:row>
      <xdr:rowOff>114300</xdr:rowOff>
    </xdr:to>
    <xdr:pic>
      <xdr:nvPicPr>
        <xdr:cNvPr id="21" name="图片 20" descr="http://ringofbrodgar.com/w/images/6/6f/Wblock-cypress.png">
          <a:extLst>
            <a:ext uri="{FF2B5EF4-FFF2-40B4-BE49-F238E27FC236}">
              <a16:creationId xmlns:a16="http://schemas.microsoft.com/office/drawing/2014/main" id="{00000000-0008-0000-1A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30194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14</xdr:row>
      <xdr:rowOff>95250</xdr:rowOff>
    </xdr:from>
    <xdr:to>
      <xdr:col>5</xdr:col>
      <xdr:colOff>228600</xdr:colOff>
      <xdr:row>16</xdr:row>
      <xdr:rowOff>38100</xdr:rowOff>
    </xdr:to>
    <xdr:pic>
      <xdr:nvPicPr>
        <xdr:cNvPr id="22" name="图片 21" descr="http://ringofbrodgar.com/w/images/b/b2/Wblock-elm.png">
          <a:extLst>
            <a:ext uri="{FF2B5EF4-FFF2-40B4-BE49-F238E27FC236}">
              <a16:creationId xmlns:a16="http://schemas.microsoft.com/office/drawing/2014/main" id="{00000000-0008-0000-1A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29432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14</xdr:row>
      <xdr:rowOff>104775</xdr:rowOff>
    </xdr:from>
    <xdr:to>
      <xdr:col>7</xdr:col>
      <xdr:colOff>314325</xdr:colOff>
      <xdr:row>16</xdr:row>
      <xdr:rowOff>47625</xdr:rowOff>
    </xdr:to>
    <xdr:pic>
      <xdr:nvPicPr>
        <xdr:cNvPr id="23" name="图片 22" descr="http://ringofbrodgar.com/w/images/e/ec/Wblock-fir.png">
          <a:extLst>
            <a:ext uri="{FF2B5EF4-FFF2-40B4-BE49-F238E27FC236}">
              <a16:creationId xmlns:a16="http://schemas.microsoft.com/office/drawing/2014/main" id="{00000000-0008-0000-1A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48175" y="295275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180975</xdr:colOff>
      <xdr:row>14</xdr:row>
      <xdr:rowOff>114300</xdr:rowOff>
    </xdr:from>
    <xdr:to>
      <xdr:col>9</xdr:col>
      <xdr:colOff>314325</xdr:colOff>
      <xdr:row>16</xdr:row>
      <xdr:rowOff>57150</xdr:rowOff>
    </xdr:to>
    <xdr:pic>
      <xdr:nvPicPr>
        <xdr:cNvPr id="24" name="图片 23" descr="http://ringofbrodgar.com/w/images/4/49/Wblock-goldenchain.png">
          <a:extLst>
            <a:ext uri="{FF2B5EF4-FFF2-40B4-BE49-F238E27FC236}">
              <a16:creationId xmlns:a16="http://schemas.microsoft.com/office/drawing/2014/main" id="{00000000-0008-0000-1A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975" y="29622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152400</xdr:colOff>
      <xdr:row>14</xdr:row>
      <xdr:rowOff>47625</xdr:rowOff>
    </xdr:from>
    <xdr:to>
      <xdr:col>11</xdr:col>
      <xdr:colOff>285750</xdr:colOff>
      <xdr:row>15</xdr:row>
      <xdr:rowOff>180975</xdr:rowOff>
    </xdr:to>
    <xdr:pic>
      <xdr:nvPicPr>
        <xdr:cNvPr id="25" name="图片 24" descr="http://ringofbrodgar.com/w/images/7/7b/Wblock-hazel.png">
          <a:extLst>
            <a:ext uri="{FF2B5EF4-FFF2-40B4-BE49-F238E27FC236}">
              <a16:creationId xmlns:a16="http://schemas.microsoft.com/office/drawing/2014/main" id="{00000000-0008-0000-1A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0" y="289560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85725</xdr:colOff>
      <xdr:row>14</xdr:row>
      <xdr:rowOff>38100</xdr:rowOff>
    </xdr:from>
    <xdr:to>
      <xdr:col>13</xdr:col>
      <xdr:colOff>219075</xdr:colOff>
      <xdr:row>15</xdr:row>
      <xdr:rowOff>171450</xdr:rowOff>
    </xdr:to>
    <xdr:pic>
      <xdr:nvPicPr>
        <xdr:cNvPr id="26" name="图片 25" descr="http://ringofbrodgar.com/w/images/4/4e/Wblock-hornbeam.png">
          <a:extLst>
            <a:ext uri="{FF2B5EF4-FFF2-40B4-BE49-F238E27FC236}">
              <a16:creationId xmlns:a16="http://schemas.microsoft.com/office/drawing/2014/main" id="{00000000-0008-0000-1A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53325" y="288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276225</xdr:colOff>
      <xdr:row>19</xdr:row>
      <xdr:rowOff>95250</xdr:rowOff>
    </xdr:from>
    <xdr:to>
      <xdr:col>1</xdr:col>
      <xdr:colOff>409575</xdr:colOff>
      <xdr:row>21</xdr:row>
      <xdr:rowOff>38100</xdr:rowOff>
    </xdr:to>
    <xdr:pic>
      <xdr:nvPicPr>
        <xdr:cNvPr id="27" name="图片 26" descr="http://ringofbrodgar.com/w/images/6/62/Wblock-juniper.png">
          <a:extLst>
            <a:ext uri="{FF2B5EF4-FFF2-40B4-BE49-F238E27FC236}">
              <a16:creationId xmlns:a16="http://schemas.microsoft.com/office/drawing/2014/main" id="{00000000-0008-0000-1A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3025" y="39338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190500</xdr:colOff>
      <xdr:row>19</xdr:row>
      <xdr:rowOff>142875</xdr:rowOff>
    </xdr:from>
    <xdr:to>
      <xdr:col>3</xdr:col>
      <xdr:colOff>323850</xdr:colOff>
      <xdr:row>21</xdr:row>
      <xdr:rowOff>85725</xdr:rowOff>
    </xdr:to>
    <xdr:pic>
      <xdr:nvPicPr>
        <xdr:cNvPr id="28" name="图片 27" descr="http://ringofbrodgar.com/w/images/0/08/Wblock-kingsoak.png">
          <a:extLst>
            <a:ext uri="{FF2B5EF4-FFF2-40B4-BE49-F238E27FC236}">
              <a16:creationId xmlns:a16="http://schemas.microsoft.com/office/drawing/2014/main" id="{00000000-0008-0000-1A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24100" y="398145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190500</xdr:colOff>
      <xdr:row>19</xdr:row>
      <xdr:rowOff>133350</xdr:rowOff>
    </xdr:from>
    <xdr:to>
      <xdr:col>5</xdr:col>
      <xdr:colOff>323850</xdr:colOff>
      <xdr:row>21</xdr:row>
      <xdr:rowOff>76200</xdr:rowOff>
    </xdr:to>
    <xdr:pic>
      <xdr:nvPicPr>
        <xdr:cNvPr id="29" name="图片 28" descr="http://ringofbrodgar.com/w/images/3/36/Wblock-larch.png">
          <a:extLst>
            <a:ext uri="{FF2B5EF4-FFF2-40B4-BE49-F238E27FC236}">
              <a16:creationId xmlns:a16="http://schemas.microsoft.com/office/drawing/2014/main" id="{00000000-0008-0000-1A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90900" y="39719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171450</xdr:colOff>
      <xdr:row>19</xdr:row>
      <xdr:rowOff>95250</xdr:rowOff>
    </xdr:from>
    <xdr:to>
      <xdr:col>7</xdr:col>
      <xdr:colOff>304800</xdr:colOff>
      <xdr:row>21</xdr:row>
      <xdr:rowOff>38100</xdr:rowOff>
    </xdr:to>
    <xdr:pic>
      <xdr:nvPicPr>
        <xdr:cNvPr id="30" name="图片 29" descr="http://ringofbrodgar.com/w/images/7/78/Wblock-laurel.png">
          <a:extLst>
            <a:ext uri="{FF2B5EF4-FFF2-40B4-BE49-F238E27FC236}">
              <a16:creationId xmlns:a16="http://schemas.microsoft.com/office/drawing/2014/main" id="{00000000-0008-0000-1A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8650" y="39338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200025</xdr:colOff>
      <xdr:row>19</xdr:row>
      <xdr:rowOff>133350</xdr:rowOff>
    </xdr:from>
    <xdr:to>
      <xdr:col>9</xdr:col>
      <xdr:colOff>333375</xdr:colOff>
      <xdr:row>21</xdr:row>
      <xdr:rowOff>76200</xdr:rowOff>
    </xdr:to>
    <xdr:pic>
      <xdr:nvPicPr>
        <xdr:cNvPr id="31" name="图片 30" descr="http://ringofbrodgar.com/w/images/5/51/Wblock-linden.png">
          <a:extLst>
            <a:ext uri="{FF2B5EF4-FFF2-40B4-BE49-F238E27FC236}">
              <a16:creationId xmlns:a16="http://schemas.microsoft.com/office/drawing/2014/main" id="{00000000-0008-0000-1A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4025" y="39719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133350</xdr:colOff>
      <xdr:row>19</xdr:row>
      <xdr:rowOff>85725</xdr:rowOff>
    </xdr:from>
    <xdr:to>
      <xdr:col>11</xdr:col>
      <xdr:colOff>266700</xdr:colOff>
      <xdr:row>21</xdr:row>
      <xdr:rowOff>28575</xdr:rowOff>
    </xdr:to>
    <xdr:pic>
      <xdr:nvPicPr>
        <xdr:cNvPr id="32" name="图片 31" descr="http://ringofbrodgar.com/w/images/5/5f/Wblock-maple.png">
          <a:extLst>
            <a:ext uri="{FF2B5EF4-FFF2-40B4-BE49-F238E27FC236}">
              <a16:creationId xmlns:a16="http://schemas.microsoft.com/office/drawing/2014/main" id="{00000000-0008-0000-1A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4150" y="392430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161925</xdr:colOff>
      <xdr:row>19</xdr:row>
      <xdr:rowOff>66675</xdr:rowOff>
    </xdr:from>
    <xdr:to>
      <xdr:col>13</xdr:col>
      <xdr:colOff>295275</xdr:colOff>
      <xdr:row>21</xdr:row>
      <xdr:rowOff>9525</xdr:rowOff>
    </xdr:to>
    <xdr:pic>
      <xdr:nvPicPr>
        <xdr:cNvPr id="33" name="图片 32" descr="http://ringofbrodgar.com/w/images/4/4d/Wblock-mirkwood.png">
          <a:extLst>
            <a:ext uri="{FF2B5EF4-FFF2-40B4-BE49-F238E27FC236}">
              <a16:creationId xmlns:a16="http://schemas.microsoft.com/office/drawing/2014/main" id="{00000000-0008-0000-1A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9525" y="390525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209550</xdr:colOff>
      <xdr:row>25</xdr:row>
      <xdr:rowOff>9525</xdr:rowOff>
    </xdr:from>
    <xdr:to>
      <xdr:col>1</xdr:col>
      <xdr:colOff>342900</xdr:colOff>
      <xdr:row>26</xdr:row>
      <xdr:rowOff>142875</xdr:rowOff>
    </xdr:to>
    <xdr:pic>
      <xdr:nvPicPr>
        <xdr:cNvPr id="34" name="图片 33" descr="http://ringofbrodgar.com/w/images/f/fc/Wblock-mulberry.png">
          <a:extLst>
            <a:ext uri="{FF2B5EF4-FFF2-40B4-BE49-F238E27FC236}">
              <a16:creationId xmlns:a16="http://schemas.microsoft.com/office/drawing/2014/main" id="{00000000-0008-0000-1A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6350" y="502920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180975</xdr:colOff>
      <xdr:row>24</xdr:row>
      <xdr:rowOff>95250</xdr:rowOff>
    </xdr:from>
    <xdr:to>
      <xdr:col>3</xdr:col>
      <xdr:colOff>314325</xdr:colOff>
      <xdr:row>26</xdr:row>
      <xdr:rowOff>38100</xdr:rowOff>
    </xdr:to>
    <xdr:pic>
      <xdr:nvPicPr>
        <xdr:cNvPr id="35" name="图片 34" descr="http://ringofbrodgar.com/w/images/2/2a/Wblock-oak.png">
          <a:extLst>
            <a:ext uri="{FF2B5EF4-FFF2-40B4-BE49-F238E27FC236}">
              <a16:creationId xmlns:a16="http://schemas.microsoft.com/office/drawing/2014/main" id="{00000000-0008-0000-1A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5" y="492442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285750</xdr:colOff>
      <xdr:row>24</xdr:row>
      <xdr:rowOff>47625</xdr:rowOff>
    </xdr:from>
    <xdr:to>
      <xdr:col>5</xdr:col>
      <xdr:colOff>419100</xdr:colOff>
      <xdr:row>25</xdr:row>
      <xdr:rowOff>180975</xdr:rowOff>
    </xdr:to>
    <xdr:pic>
      <xdr:nvPicPr>
        <xdr:cNvPr id="36" name="图片 35" descr="http://ringofbrodgar.com/w/images/a/ab/Wblock-olivetree.png">
          <a:extLst>
            <a:ext uri="{FF2B5EF4-FFF2-40B4-BE49-F238E27FC236}">
              <a16:creationId xmlns:a16="http://schemas.microsoft.com/office/drawing/2014/main" id="{00000000-0008-0000-1A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86150" y="487680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190500</xdr:colOff>
      <xdr:row>24</xdr:row>
      <xdr:rowOff>161925</xdr:rowOff>
    </xdr:from>
    <xdr:to>
      <xdr:col>7</xdr:col>
      <xdr:colOff>323850</xdr:colOff>
      <xdr:row>26</xdr:row>
      <xdr:rowOff>104775</xdr:rowOff>
    </xdr:to>
    <xdr:pic>
      <xdr:nvPicPr>
        <xdr:cNvPr id="37" name="图片 36" descr="http://ringofbrodgar.com/w/images/a/a6/Wblock-peartree.png">
          <a:extLst>
            <a:ext uri="{FF2B5EF4-FFF2-40B4-BE49-F238E27FC236}">
              <a16:creationId xmlns:a16="http://schemas.microsoft.com/office/drawing/2014/main" id="{00000000-0008-0000-1A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7700" y="499110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228600</xdr:colOff>
      <xdr:row>24</xdr:row>
      <xdr:rowOff>142875</xdr:rowOff>
    </xdr:from>
    <xdr:to>
      <xdr:col>9</xdr:col>
      <xdr:colOff>361950</xdr:colOff>
      <xdr:row>26</xdr:row>
      <xdr:rowOff>85725</xdr:rowOff>
    </xdr:to>
    <xdr:pic>
      <xdr:nvPicPr>
        <xdr:cNvPr id="38" name="图片 37" descr="http://ringofbrodgar.com/w/images/9/96/Wblock-pine.png">
          <a:extLst>
            <a:ext uri="{FF2B5EF4-FFF2-40B4-BE49-F238E27FC236}">
              <a16:creationId xmlns:a16="http://schemas.microsoft.com/office/drawing/2014/main" id="{00000000-0008-0000-1A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600" y="497205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228600</xdr:colOff>
      <xdr:row>24</xdr:row>
      <xdr:rowOff>114300</xdr:rowOff>
    </xdr:from>
    <xdr:to>
      <xdr:col>11</xdr:col>
      <xdr:colOff>361950</xdr:colOff>
      <xdr:row>26</xdr:row>
      <xdr:rowOff>57150</xdr:rowOff>
    </xdr:to>
    <xdr:pic>
      <xdr:nvPicPr>
        <xdr:cNvPr id="39" name="图片 38" descr="http://ringofbrodgar.com/w/images/b/b3/Wblock-planetree.png">
          <a:extLst>
            <a:ext uri="{FF2B5EF4-FFF2-40B4-BE49-F238E27FC236}">
              <a16:creationId xmlns:a16="http://schemas.microsoft.com/office/drawing/2014/main" id="{00000000-0008-0000-1A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9400" y="49434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238125</xdr:colOff>
      <xdr:row>24</xdr:row>
      <xdr:rowOff>123825</xdr:rowOff>
    </xdr:from>
    <xdr:to>
      <xdr:col>13</xdr:col>
      <xdr:colOff>371475</xdr:colOff>
      <xdr:row>26</xdr:row>
      <xdr:rowOff>66675</xdr:rowOff>
    </xdr:to>
    <xdr:pic>
      <xdr:nvPicPr>
        <xdr:cNvPr id="40" name="图片 39" descr="http://ringofbrodgar.com/w/images/b/be/Wblock-plumtree.png">
          <a:extLst>
            <a:ext uri="{FF2B5EF4-FFF2-40B4-BE49-F238E27FC236}">
              <a16:creationId xmlns:a16="http://schemas.microsoft.com/office/drawing/2014/main" id="{00000000-0008-0000-1A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05725" y="495300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219075</xdr:colOff>
      <xdr:row>4</xdr:row>
      <xdr:rowOff>142875</xdr:rowOff>
    </xdr:from>
    <xdr:to>
      <xdr:col>1</xdr:col>
      <xdr:colOff>352425</xdr:colOff>
      <xdr:row>6</xdr:row>
      <xdr:rowOff>85725</xdr:rowOff>
    </xdr:to>
    <xdr:pic>
      <xdr:nvPicPr>
        <xdr:cNvPr id="59" name="图片 58" descr="http://ringofbrodgar.com/w/images/4/4b/Wblock-alder.png">
          <a:extLst>
            <a:ext uri="{FF2B5EF4-FFF2-40B4-BE49-F238E27FC236}">
              <a16:creationId xmlns:a16="http://schemas.microsoft.com/office/drawing/2014/main" id="{00000000-0008-0000-1A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" y="1009650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209550</xdr:colOff>
      <xdr:row>4</xdr:row>
      <xdr:rowOff>114300</xdr:rowOff>
    </xdr:from>
    <xdr:to>
      <xdr:col>3</xdr:col>
      <xdr:colOff>342900</xdr:colOff>
      <xdr:row>6</xdr:row>
      <xdr:rowOff>57150</xdr:rowOff>
    </xdr:to>
    <xdr:pic>
      <xdr:nvPicPr>
        <xdr:cNvPr id="61" name="图片 60" descr="http://ringofbrodgar.com/w/images/1/15/Wblock-appletree.png">
          <a:extLst>
            <a:ext uri="{FF2B5EF4-FFF2-40B4-BE49-F238E27FC236}">
              <a16:creationId xmlns:a16="http://schemas.microsoft.com/office/drawing/2014/main" id="{00000000-0008-0000-1A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43150" y="981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5</xdr:col>
      <xdr:colOff>133350</xdr:colOff>
      <xdr:row>5</xdr:row>
      <xdr:rowOff>133350</xdr:rowOff>
    </xdr:to>
    <xdr:pic>
      <xdr:nvPicPr>
        <xdr:cNvPr id="62" name="图片 61" descr="http://ringofbrodgar.com/w/images/4/42/Wblock-ash.png">
          <a:extLst>
            <a:ext uri="{FF2B5EF4-FFF2-40B4-BE49-F238E27FC236}">
              <a16:creationId xmlns:a16="http://schemas.microsoft.com/office/drawing/2014/main" id="{00000000-0008-0000-1A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866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1</xdr:col>
      <xdr:colOff>133350</xdr:colOff>
      <xdr:row>30</xdr:row>
      <xdr:rowOff>133350</xdr:rowOff>
    </xdr:to>
    <xdr:pic>
      <xdr:nvPicPr>
        <xdr:cNvPr id="63" name="图片 62" descr="http://ringofbrodgar.com/w/images/f/f4/Wblock-poplar.png">
          <a:extLst>
            <a:ext uri="{FF2B5EF4-FFF2-40B4-BE49-F238E27FC236}">
              <a16:creationId xmlns:a16="http://schemas.microsoft.com/office/drawing/2014/main" id="{00000000-0008-0000-1A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5819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29</xdr:row>
      <xdr:rowOff>0</xdr:rowOff>
    </xdr:from>
    <xdr:to>
      <xdr:col>3</xdr:col>
      <xdr:colOff>133350</xdr:colOff>
      <xdr:row>30</xdr:row>
      <xdr:rowOff>133350</xdr:rowOff>
    </xdr:to>
    <xdr:pic>
      <xdr:nvPicPr>
        <xdr:cNvPr id="64" name="图片 63" descr="http://ringofbrodgar.com/w/images/c/c4/Wblock-rowan.png">
          <a:extLst>
            <a:ext uri="{FF2B5EF4-FFF2-40B4-BE49-F238E27FC236}">
              <a16:creationId xmlns:a16="http://schemas.microsoft.com/office/drawing/2014/main" id="{00000000-0008-0000-1A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600" y="5819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5</xdr:col>
      <xdr:colOff>133350</xdr:colOff>
      <xdr:row>30</xdr:row>
      <xdr:rowOff>133350</xdr:rowOff>
    </xdr:to>
    <xdr:pic>
      <xdr:nvPicPr>
        <xdr:cNvPr id="65" name="图片 64" descr="http://ringofbrodgar.com/w/images/8/84/Wblock-sallow.png">
          <a:extLst>
            <a:ext uri="{FF2B5EF4-FFF2-40B4-BE49-F238E27FC236}">
              <a16:creationId xmlns:a16="http://schemas.microsoft.com/office/drawing/2014/main" id="{00000000-0008-0000-1A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5819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0</xdr:colOff>
      <xdr:row>29</xdr:row>
      <xdr:rowOff>0</xdr:rowOff>
    </xdr:from>
    <xdr:to>
      <xdr:col>7</xdr:col>
      <xdr:colOff>133350</xdr:colOff>
      <xdr:row>30</xdr:row>
      <xdr:rowOff>133350</xdr:rowOff>
    </xdr:to>
    <xdr:pic>
      <xdr:nvPicPr>
        <xdr:cNvPr id="66" name="图片 65" descr="http://ringofbrodgar.com/w/images/d/d4/Wblock-spruce.png">
          <a:extLst>
            <a:ext uri="{FF2B5EF4-FFF2-40B4-BE49-F238E27FC236}">
              <a16:creationId xmlns:a16="http://schemas.microsoft.com/office/drawing/2014/main" id="{00000000-0008-0000-1A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5819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29</xdr:row>
      <xdr:rowOff>0</xdr:rowOff>
    </xdr:from>
    <xdr:to>
      <xdr:col>9</xdr:col>
      <xdr:colOff>133350</xdr:colOff>
      <xdr:row>30</xdr:row>
      <xdr:rowOff>133350</xdr:rowOff>
    </xdr:to>
    <xdr:pic>
      <xdr:nvPicPr>
        <xdr:cNvPr id="67" name="图片 66" descr="http://ringofbrodgar.com/w/images/c/ce/Wblock-sweetgum.png">
          <a:extLst>
            <a:ext uri="{FF2B5EF4-FFF2-40B4-BE49-F238E27FC236}">
              <a16:creationId xmlns:a16="http://schemas.microsoft.com/office/drawing/2014/main" id="{00000000-0008-0000-1A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5819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29</xdr:row>
      <xdr:rowOff>0</xdr:rowOff>
    </xdr:from>
    <xdr:to>
      <xdr:col>11</xdr:col>
      <xdr:colOff>133350</xdr:colOff>
      <xdr:row>30</xdr:row>
      <xdr:rowOff>133350</xdr:rowOff>
    </xdr:to>
    <xdr:pic>
      <xdr:nvPicPr>
        <xdr:cNvPr id="68" name="图片 67" descr="http://ringofbrodgar.com/w/images/f/f5/Wblock-walnuttree.png">
          <a:extLst>
            <a:ext uri="{FF2B5EF4-FFF2-40B4-BE49-F238E27FC236}">
              <a16:creationId xmlns:a16="http://schemas.microsoft.com/office/drawing/2014/main" id="{00000000-0008-0000-1A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00800" y="5819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29</xdr:row>
      <xdr:rowOff>0</xdr:rowOff>
    </xdr:from>
    <xdr:to>
      <xdr:col>13</xdr:col>
      <xdr:colOff>133350</xdr:colOff>
      <xdr:row>30</xdr:row>
      <xdr:rowOff>133350</xdr:rowOff>
    </xdr:to>
    <xdr:pic>
      <xdr:nvPicPr>
        <xdr:cNvPr id="69" name="图片 68" descr="http://ringofbrodgar.com/w/images/b/ba/Wblock-whitebeam.png">
          <a:extLst>
            <a:ext uri="{FF2B5EF4-FFF2-40B4-BE49-F238E27FC236}">
              <a16:creationId xmlns:a16="http://schemas.microsoft.com/office/drawing/2014/main" id="{00000000-0008-0000-1A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67600" y="58197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133350</xdr:colOff>
      <xdr:row>35</xdr:row>
      <xdr:rowOff>133350</xdr:rowOff>
    </xdr:to>
    <xdr:pic>
      <xdr:nvPicPr>
        <xdr:cNvPr id="70" name="图片 69" descr="http://ringofbrodgar.com/w/images/4/47/Wblock-willow.png">
          <a:extLst>
            <a:ext uri="{FF2B5EF4-FFF2-40B4-BE49-F238E27FC236}">
              <a16:creationId xmlns:a16="http://schemas.microsoft.com/office/drawing/2014/main" id="{00000000-0008-0000-1A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68103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3</xdr:col>
      <xdr:colOff>133350</xdr:colOff>
      <xdr:row>35</xdr:row>
      <xdr:rowOff>133350</xdr:rowOff>
    </xdr:to>
    <xdr:pic>
      <xdr:nvPicPr>
        <xdr:cNvPr id="71" name="图片 70" descr="http://ringofbrodgar.com/w/images/1/1b/Wblock-yew.png">
          <a:extLst>
            <a:ext uri="{FF2B5EF4-FFF2-40B4-BE49-F238E27FC236}">
              <a16:creationId xmlns:a16="http://schemas.microsoft.com/office/drawing/2014/main" id="{00000000-0008-0000-1A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600" y="68103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6</xdr:col>
      <xdr:colOff>0</xdr:colOff>
      <xdr:row>39</xdr:row>
      <xdr:rowOff>0</xdr:rowOff>
    </xdr:from>
    <xdr:ext cx="666750" cy="323850"/>
    <xdr:pic>
      <xdr:nvPicPr>
        <xdr:cNvPr id="85" name="图片 84" descr="http://ringofbrodgar.com/w/images/5/5a/Wblock-hawthorn.png">
          <a:extLst>
            <a:ext uri="{FF2B5EF4-FFF2-40B4-BE49-F238E27FC236}">
              <a16:creationId xmlns:a16="http://schemas.microsoft.com/office/drawing/2014/main" id="{00000000-0008-0000-1A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400" y="669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0</xdr:colOff>
      <xdr:row>39</xdr:row>
      <xdr:rowOff>0</xdr:rowOff>
    </xdr:from>
    <xdr:ext cx="666750" cy="323850"/>
    <xdr:pic>
      <xdr:nvPicPr>
        <xdr:cNvPr id="86" name="图片 85" descr="http://ringofbrodgar.com/w/images/a/a0/Wblock-spindlebush.png">
          <a:extLst>
            <a:ext uri="{FF2B5EF4-FFF2-40B4-BE49-F238E27FC236}">
              <a16:creationId xmlns:a16="http://schemas.microsoft.com/office/drawing/2014/main" id="{00000000-0008-0000-1A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01200" y="669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0</xdr:colOff>
      <xdr:row>39</xdr:row>
      <xdr:rowOff>0</xdr:rowOff>
    </xdr:from>
    <xdr:ext cx="666750" cy="323850"/>
    <xdr:pic>
      <xdr:nvPicPr>
        <xdr:cNvPr id="87" name="图片 86" descr="http://ringofbrodgar.com/w/images/6/64/Wblock-teabush.png">
          <a:extLst>
            <a:ext uri="{FF2B5EF4-FFF2-40B4-BE49-F238E27FC236}">
              <a16:creationId xmlns:a16="http://schemas.microsoft.com/office/drawing/2014/main" id="{00000000-0008-0000-1A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669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0</xdr:colOff>
      <xdr:row>39</xdr:row>
      <xdr:rowOff>0</xdr:rowOff>
    </xdr:from>
    <xdr:ext cx="666750" cy="323850"/>
    <xdr:pic>
      <xdr:nvPicPr>
        <xdr:cNvPr id="88" name="图片 87" descr="http://ringofbrodgar.com/w/images/9/9d/Wblock-woodbine.png">
          <a:extLst>
            <a:ext uri="{FF2B5EF4-FFF2-40B4-BE49-F238E27FC236}">
              <a16:creationId xmlns:a16="http://schemas.microsoft.com/office/drawing/2014/main" id="{00000000-0008-0000-1A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34800" y="669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39</xdr:row>
      <xdr:rowOff>0</xdr:rowOff>
    </xdr:from>
    <xdr:ext cx="666750" cy="323850"/>
    <xdr:pic>
      <xdr:nvPicPr>
        <xdr:cNvPr id="92" name="图片 91" descr="http://ringofbrodgar.com/w/images/8/81/Wblock-crampbark.png">
          <a:extLst>
            <a:ext uri="{FF2B5EF4-FFF2-40B4-BE49-F238E27FC236}">
              <a16:creationId xmlns:a16="http://schemas.microsoft.com/office/drawing/2014/main" id="{00000000-0008-0000-1A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7200" y="669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2</xdr:col>
      <xdr:colOff>0</xdr:colOff>
      <xdr:row>39</xdr:row>
      <xdr:rowOff>0</xdr:rowOff>
    </xdr:from>
    <xdr:ext cx="666750" cy="323850"/>
    <xdr:pic>
      <xdr:nvPicPr>
        <xdr:cNvPr id="93" name="图片 92" descr="http://ringofbrodgar.com/w/images/5/51/Wblock-elderberrybush.png">
          <a:extLst>
            <a:ext uri="{FF2B5EF4-FFF2-40B4-BE49-F238E27FC236}">
              <a16:creationId xmlns:a16="http://schemas.microsoft.com/office/drawing/2014/main" id="{00000000-0008-0000-1A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669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4</xdr:col>
      <xdr:colOff>0</xdr:colOff>
      <xdr:row>39</xdr:row>
      <xdr:rowOff>0</xdr:rowOff>
    </xdr:from>
    <xdr:ext cx="666750" cy="323850"/>
    <xdr:pic>
      <xdr:nvPicPr>
        <xdr:cNvPr id="94" name="图片 93" descr="http://ringofbrodgar.com/w/images/f/f8/Wblock-gooseberrybush.png">
          <a:extLst>
            <a:ext uri="{FF2B5EF4-FFF2-40B4-BE49-F238E27FC236}">
              <a16:creationId xmlns:a16="http://schemas.microsoft.com/office/drawing/2014/main" id="{00000000-0008-0000-1A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00800" y="669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10</xdr:col>
      <xdr:colOff>0</xdr:colOff>
      <xdr:row>34</xdr:row>
      <xdr:rowOff>0</xdr:rowOff>
    </xdr:from>
    <xdr:ext cx="666750" cy="323850"/>
    <xdr:pic>
      <xdr:nvPicPr>
        <xdr:cNvPr id="95" name="图片 94" descr="http://ringofbrodgar.com/w/images/b/b2/Wblock-blackthorn.png">
          <a:extLst>
            <a:ext uri="{FF2B5EF4-FFF2-40B4-BE49-F238E27FC236}">
              <a16:creationId xmlns:a16="http://schemas.microsoft.com/office/drawing/2014/main" id="{00000000-0008-0000-1A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600" y="669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0</xdr:colOff>
      <xdr:row>34</xdr:row>
      <xdr:rowOff>0</xdr:rowOff>
    </xdr:from>
    <xdr:ext cx="666750" cy="323850"/>
    <xdr:pic>
      <xdr:nvPicPr>
        <xdr:cNvPr id="96" name="图片 95" descr="http://ringofbrodgar.com/w/images/b/ba/Wblock-boxwood.png">
          <a:extLst>
            <a:ext uri="{FF2B5EF4-FFF2-40B4-BE49-F238E27FC236}">
              <a16:creationId xmlns:a16="http://schemas.microsoft.com/office/drawing/2014/main" id="{00000000-0008-0000-1A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0400" y="6696075"/>
          <a:ext cx="6667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133350</xdr:colOff>
      <xdr:row>45</xdr:row>
      <xdr:rowOff>38100</xdr:rowOff>
    </xdr:from>
    <xdr:to>
      <xdr:col>0</xdr:col>
      <xdr:colOff>438150</xdr:colOff>
      <xdr:row>52</xdr:row>
      <xdr:rowOff>76200</xdr:rowOff>
    </xdr:to>
    <xdr:pic>
      <xdr:nvPicPr>
        <xdr:cNvPr id="97" name="图片 96" descr="http://ringofbrodgar.com/w/images/5/5f/Board-alder.png">
          <a:extLst>
            <a:ext uri="{FF2B5EF4-FFF2-40B4-BE49-F238E27FC236}">
              <a16:creationId xmlns:a16="http://schemas.microsoft.com/office/drawing/2014/main" id="{00000000-0008-0000-1A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133350</xdr:colOff>
      <xdr:row>45</xdr:row>
      <xdr:rowOff>38100</xdr:rowOff>
    </xdr:from>
    <xdr:to>
      <xdr:col>1</xdr:col>
      <xdr:colOff>438150</xdr:colOff>
      <xdr:row>52</xdr:row>
      <xdr:rowOff>76200</xdr:rowOff>
    </xdr:to>
    <xdr:pic>
      <xdr:nvPicPr>
        <xdr:cNvPr id="98" name="图片 97" descr="http://ringofbrodgar.com/w/images/0/0a/Board-appletree.png">
          <a:extLst>
            <a:ext uri="{FF2B5EF4-FFF2-40B4-BE49-F238E27FC236}">
              <a16:creationId xmlns:a16="http://schemas.microsoft.com/office/drawing/2014/main" id="{00000000-0008-0000-1A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133350</xdr:colOff>
      <xdr:row>45</xdr:row>
      <xdr:rowOff>38100</xdr:rowOff>
    </xdr:from>
    <xdr:to>
      <xdr:col>2</xdr:col>
      <xdr:colOff>438150</xdr:colOff>
      <xdr:row>52</xdr:row>
      <xdr:rowOff>76200</xdr:rowOff>
    </xdr:to>
    <xdr:pic>
      <xdr:nvPicPr>
        <xdr:cNvPr id="99" name="图片 98" descr="http://ringofbrodgar.com/w/images/a/ad/Board-ash.png">
          <a:extLst>
            <a:ext uri="{FF2B5EF4-FFF2-40B4-BE49-F238E27FC236}">
              <a16:creationId xmlns:a16="http://schemas.microsoft.com/office/drawing/2014/main" id="{00000000-0008-0000-1A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01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133350</xdr:colOff>
      <xdr:row>45</xdr:row>
      <xdr:rowOff>38100</xdr:rowOff>
    </xdr:from>
    <xdr:to>
      <xdr:col>3</xdr:col>
      <xdr:colOff>438150</xdr:colOff>
      <xdr:row>52</xdr:row>
      <xdr:rowOff>76200</xdr:rowOff>
    </xdr:to>
    <xdr:pic>
      <xdr:nvPicPr>
        <xdr:cNvPr id="100" name="图片 99" descr="http://ringofbrodgar.com/w/images/6/65/Board-aspen.png">
          <a:extLst>
            <a:ext uri="{FF2B5EF4-FFF2-40B4-BE49-F238E27FC236}">
              <a16:creationId xmlns:a16="http://schemas.microsoft.com/office/drawing/2014/main" id="{00000000-0008-0000-1A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35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133350</xdr:colOff>
      <xdr:row>45</xdr:row>
      <xdr:rowOff>38100</xdr:rowOff>
    </xdr:from>
    <xdr:to>
      <xdr:col>4</xdr:col>
      <xdr:colOff>438150</xdr:colOff>
      <xdr:row>52</xdr:row>
      <xdr:rowOff>76200</xdr:rowOff>
    </xdr:to>
    <xdr:pic>
      <xdr:nvPicPr>
        <xdr:cNvPr id="101" name="图片 100" descr="http://ringofbrodgar.com/w/images/1/1d/Board-baywillow.png">
          <a:extLst>
            <a:ext uri="{FF2B5EF4-FFF2-40B4-BE49-F238E27FC236}">
              <a16:creationId xmlns:a16="http://schemas.microsoft.com/office/drawing/2014/main" id="{00000000-0008-0000-1A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69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133350</xdr:colOff>
      <xdr:row>45</xdr:row>
      <xdr:rowOff>38100</xdr:rowOff>
    </xdr:from>
    <xdr:to>
      <xdr:col>5</xdr:col>
      <xdr:colOff>438150</xdr:colOff>
      <xdr:row>52</xdr:row>
      <xdr:rowOff>76200</xdr:rowOff>
    </xdr:to>
    <xdr:pic>
      <xdr:nvPicPr>
        <xdr:cNvPr id="102" name="图片 101" descr="http://ringofbrodgar.com/w/images/5/58/Board-beech.png">
          <a:extLst>
            <a:ext uri="{FF2B5EF4-FFF2-40B4-BE49-F238E27FC236}">
              <a16:creationId xmlns:a16="http://schemas.microsoft.com/office/drawing/2014/main" id="{00000000-0008-0000-1A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03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133350</xdr:colOff>
      <xdr:row>45</xdr:row>
      <xdr:rowOff>38100</xdr:rowOff>
    </xdr:from>
    <xdr:to>
      <xdr:col>6</xdr:col>
      <xdr:colOff>438150</xdr:colOff>
      <xdr:row>52</xdr:row>
      <xdr:rowOff>76200</xdr:rowOff>
    </xdr:to>
    <xdr:pic>
      <xdr:nvPicPr>
        <xdr:cNvPr id="103" name="图片 102" descr="http://ringofbrodgar.com/w/images/c/ca/Board-birch.png">
          <a:extLst>
            <a:ext uri="{FF2B5EF4-FFF2-40B4-BE49-F238E27FC236}">
              <a16:creationId xmlns:a16="http://schemas.microsoft.com/office/drawing/2014/main" id="{00000000-0008-0000-1A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133350</xdr:colOff>
      <xdr:row>45</xdr:row>
      <xdr:rowOff>38100</xdr:rowOff>
    </xdr:from>
    <xdr:to>
      <xdr:col>7</xdr:col>
      <xdr:colOff>438150</xdr:colOff>
      <xdr:row>52</xdr:row>
      <xdr:rowOff>76200</xdr:rowOff>
    </xdr:to>
    <xdr:pic>
      <xdr:nvPicPr>
        <xdr:cNvPr id="104" name="图片 103" descr="http://ringofbrodgar.com/w/images/8/8f/Board-birdcherrytree.png">
          <a:extLst>
            <a:ext uri="{FF2B5EF4-FFF2-40B4-BE49-F238E27FC236}">
              <a16:creationId xmlns:a16="http://schemas.microsoft.com/office/drawing/2014/main" id="{00000000-0008-0000-1A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71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133350</xdr:colOff>
      <xdr:row>45</xdr:row>
      <xdr:rowOff>38100</xdr:rowOff>
    </xdr:from>
    <xdr:to>
      <xdr:col>8</xdr:col>
      <xdr:colOff>438150</xdr:colOff>
      <xdr:row>52</xdr:row>
      <xdr:rowOff>76200</xdr:rowOff>
    </xdr:to>
    <xdr:pic>
      <xdr:nvPicPr>
        <xdr:cNvPr id="105" name="图片 104" descr="http://ringofbrodgar.com/w/images/9/98/Board-buckthorn.png">
          <a:extLst>
            <a:ext uri="{FF2B5EF4-FFF2-40B4-BE49-F238E27FC236}">
              <a16:creationId xmlns:a16="http://schemas.microsoft.com/office/drawing/2014/main" id="{00000000-0008-0000-1A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005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133350</xdr:colOff>
      <xdr:row>45</xdr:row>
      <xdr:rowOff>38100</xdr:rowOff>
    </xdr:from>
    <xdr:to>
      <xdr:col>9</xdr:col>
      <xdr:colOff>438150</xdr:colOff>
      <xdr:row>52</xdr:row>
      <xdr:rowOff>76200</xdr:rowOff>
    </xdr:to>
    <xdr:pic>
      <xdr:nvPicPr>
        <xdr:cNvPr id="106" name="图片 105" descr="http://ringofbrodgar.com/w/images/7/73/Board-cedar.png">
          <a:extLst>
            <a:ext uri="{FF2B5EF4-FFF2-40B4-BE49-F238E27FC236}">
              <a16:creationId xmlns:a16="http://schemas.microsoft.com/office/drawing/2014/main" id="{00000000-0008-0000-1A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339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133350</xdr:colOff>
      <xdr:row>45</xdr:row>
      <xdr:rowOff>38100</xdr:rowOff>
    </xdr:from>
    <xdr:to>
      <xdr:col>10</xdr:col>
      <xdr:colOff>438150</xdr:colOff>
      <xdr:row>52</xdr:row>
      <xdr:rowOff>76200</xdr:rowOff>
    </xdr:to>
    <xdr:pic>
      <xdr:nvPicPr>
        <xdr:cNvPr id="107" name="图片 106" descr="http://ringofbrodgar.com/w/images/b/bb/Board-cherry.png">
          <a:extLst>
            <a:ext uri="{FF2B5EF4-FFF2-40B4-BE49-F238E27FC236}">
              <a16:creationId xmlns:a16="http://schemas.microsoft.com/office/drawing/2014/main" id="{00000000-0008-0000-1A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133350</xdr:colOff>
      <xdr:row>45</xdr:row>
      <xdr:rowOff>38100</xdr:rowOff>
    </xdr:from>
    <xdr:to>
      <xdr:col>11</xdr:col>
      <xdr:colOff>438150</xdr:colOff>
      <xdr:row>52</xdr:row>
      <xdr:rowOff>76200</xdr:rowOff>
    </xdr:to>
    <xdr:pic>
      <xdr:nvPicPr>
        <xdr:cNvPr id="108" name="图片 107" descr="http://ringofbrodgar.com/w/images/f/ff/Board-chestnuttree.png">
          <a:extLst>
            <a:ext uri="{FF2B5EF4-FFF2-40B4-BE49-F238E27FC236}">
              <a16:creationId xmlns:a16="http://schemas.microsoft.com/office/drawing/2014/main" id="{00000000-0008-0000-1A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133350</xdr:colOff>
      <xdr:row>45</xdr:row>
      <xdr:rowOff>38100</xdr:rowOff>
    </xdr:from>
    <xdr:to>
      <xdr:col>12</xdr:col>
      <xdr:colOff>438150</xdr:colOff>
      <xdr:row>52</xdr:row>
      <xdr:rowOff>76200</xdr:rowOff>
    </xdr:to>
    <xdr:pic>
      <xdr:nvPicPr>
        <xdr:cNvPr id="109" name="图片 108" descr="http://ringofbrodgar.com/w/images/3/3f/Board-conkertree.png">
          <a:extLst>
            <a:ext uri="{FF2B5EF4-FFF2-40B4-BE49-F238E27FC236}">
              <a16:creationId xmlns:a16="http://schemas.microsoft.com/office/drawing/2014/main" id="{00000000-0008-0000-1A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41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133350</xdr:colOff>
      <xdr:row>45</xdr:row>
      <xdr:rowOff>38100</xdr:rowOff>
    </xdr:from>
    <xdr:to>
      <xdr:col>13</xdr:col>
      <xdr:colOff>438150</xdr:colOff>
      <xdr:row>52</xdr:row>
      <xdr:rowOff>76200</xdr:rowOff>
    </xdr:to>
    <xdr:pic>
      <xdr:nvPicPr>
        <xdr:cNvPr id="110" name="图片 109" descr="http://ringofbrodgar.com/w/images/6/6d/Board-corkoak.png">
          <a:extLst>
            <a:ext uri="{FF2B5EF4-FFF2-40B4-BE49-F238E27FC236}">
              <a16:creationId xmlns:a16="http://schemas.microsoft.com/office/drawing/2014/main" id="{00000000-0008-0000-1A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67550" y="866775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56</xdr:row>
      <xdr:rowOff>28575</xdr:rowOff>
    </xdr:from>
    <xdr:to>
      <xdr:col>0</xdr:col>
      <xdr:colOff>447675</xdr:colOff>
      <xdr:row>63</xdr:row>
      <xdr:rowOff>66675</xdr:rowOff>
    </xdr:to>
    <xdr:pic>
      <xdr:nvPicPr>
        <xdr:cNvPr id="111" name="图片 110" descr="http://ringofbrodgar.com/w/images/3/3c/Board-crabappletree.png">
          <a:extLst>
            <a:ext uri="{FF2B5EF4-FFF2-40B4-BE49-F238E27FC236}">
              <a16:creationId xmlns:a16="http://schemas.microsoft.com/office/drawing/2014/main" id="{00000000-0008-0000-1A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56</xdr:row>
      <xdr:rowOff>28575</xdr:rowOff>
    </xdr:from>
    <xdr:to>
      <xdr:col>1</xdr:col>
      <xdr:colOff>447675</xdr:colOff>
      <xdr:row>63</xdr:row>
      <xdr:rowOff>66675</xdr:rowOff>
    </xdr:to>
    <xdr:pic>
      <xdr:nvPicPr>
        <xdr:cNvPr id="112" name="图片 111" descr="http://ringofbrodgar.com/w/images/4/42/Board-cypress.png">
          <a:extLst>
            <a:ext uri="{FF2B5EF4-FFF2-40B4-BE49-F238E27FC236}">
              <a16:creationId xmlns:a16="http://schemas.microsoft.com/office/drawing/2014/main" id="{00000000-0008-0000-1A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142875</xdr:colOff>
      <xdr:row>56</xdr:row>
      <xdr:rowOff>28575</xdr:rowOff>
    </xdr:from>
    <xdr:to>
      <xdr:col>2</xdr:col>
      <xdr:colOff>447675</xdr:colOff>
      <xdr:row>63</xdr:row>
      <xdr:rowOff>66675</xdr:rowOff>
    </xdr:to>
    <xdr:pic>
      <xdr:nvPicPr>
        <xdr:cNvPr id="113" name="图片 112" descr="http://ringofbrodgar.com/w/images/a/af/Board-elm.png">
          <a:extLst>
            <a:ext uri="{FF2B5EF4-FFF2-40B4-BE49-F238E27FC236}">
              <a16:creationId xmlns:a16="http://schemas.microsoft.com/office/drawing/2014/main" id="{00000000-0008-0000-1A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96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142875</xdr:colOff>
      <xdr:row>56</xdr:row>
      <xdr:rowOff>28575</xdr:rowOff>
    </xdr:from>
    <xdr:to>
      <xdr:col>3</xdr:col>
      <xdr:colOff>447675</xdr:colOff>
      <xdr:row>63</xdr:row>
      <xdr:rowOff>66675</xdr:rowOff>
    </xdr:to>
    <xdr:pic>
      <xdr:nvPicPr>
        <xdr:cNvPr id="114" name="图片 113" descr="http://ringofbrodgar.com/w/images/d/d2/Board-fir.png">
          <a:extLst>
            <a:ext uri="{FF2B5EF4-FFF2-40B4-BE49-F238E27FC236}">
              <a16:creationId xmlns:a16="http://schemas.microsoft.com/office/drawing/2014/main" id="{00000000-0008-0000-1A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30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142875</xdr:colOff>
      <xdr:row>56</xdr:row>
      <xdr:rowOff>28575</xdr:rowOff>
    </xdr:from>
    <xdr:to>
      <xdr:col>4</xdr:col>
      <xdr:colOff>447675</xdr:colOff>
      <xdr:row>63</xdr:row>
      <xdr:rowOff>66675</xdr:rowOff>
    </xdr:to>
    <xdr:pic>
      <xdr:nvPicPr>
        <xdr:cNvPr id="115" name="图片 114" descr="http://ringofbrodgar.com/w/images/7/7e/Board-goldenchain.png">
          <a:extLst>
            <a:ext uri="{FF2B5EF4-FFF2-40B4-BE49-F238E27FC236}">
              <a16:creationId xmlns:a16="http://schemas.microsoft.com/office/drawing/2014/main" id="{00000000-0008-0000-1A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64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142875</xdr:colOff>
      <xdr:row>56</xdr:row>
      <xdr:rowOff>28575</xdr:rowOff>
    </xdr:from>
    <xdr:to>
      <xdr:col>5</xdr:col>
      <xdr:colOff>447675</xdr:colOff>
      <xdr:row>63</xdr:row>
      <xdr:rowOff>66675</xdr:rowOff>
    </xdr:to>
    <xdr:pic>
      <xdr:nvPicPr>
        <xdr:cNvPr id="116" name="图片 115" descr="http://ringofbrodgar.com/w/images/6/61/Board-hazel.png">
          <a:extLst>
            <a:ext uri="{FF2B5EF4-FFF2-40B4-BE49-F238E27FC236}">
              <a16:creationId xmlns:a16="http://schemas.microsoft.com/office/drawing/2014/main" id="{00000000-0008-0000-1A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98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142875</xdr:colOff>
      <xdr:row>56</xdr:row>
      <xdr:rowOff>28575</xdr:rowOff>
    </xdr:from>
    <xdr:to>
      <xdr:col>6</xdr:col>
      <xdr:colOff>447675</xdr:colOff>
      <xdr:row>63</xdr:row>
      <xdr:rowOff>66675</xdr:rowOff>
    </xdr:to>
    <xdr:pic>
      <xdr:nvPicPr>
        <xdr:cNvPr id="117" name="图片 116" descr="http://ringofbrodgar.com/w/images/6/69/Board-hornbeam.png">
          <a:extLst>
            <a:ext uri="{FF2B5EF4-FFF2-40B4-BE49-F238E27FC236}">
              <a16:creationId xmlns:a16="http://schemas.microsoft.com/office/drawing/2014/main" id="{00000000-0008-0000-1A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32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142875</xdr:colOff>
      <xdr:row>56</xdr:row>
      <xdr:rowOff>28575</xdr:rowOff>
    </xdr:from>
    <xdr:to>
      <xdr:col>7</xdr:col>
      <xdr:colOff>447675</xdr:colOff>
      <xdr:row>63</xdr:row>
      <xdr:rowOff>66675</xdr:rowOff>
    </xdr:to>
    <xdr:pic>
      <xdr:nvPicPr>
        <xdr:cNvPr id="118" name="图片 117" descr="http://ringofbrodgar.com/w/images/5/54/Board-juniper.png">
          <a:extLst>
            <a:ext uri="{FF2B5EF4-FFF2-40B4-BE49-F238E27FC236}">
              <a16:creationId xmlns:a16="http://schemas.microsoft.com/office/drawing/2014/main" id="{00000000-0008-0000-1A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6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142875</xdr:colOff>
      <xdr:row>56</xdr:row>
      <xdr:rowOff>28575</xdr:rowOff>
    </xdr:from>
    <xdr:to>
      <xdr:col>8</xdr:col>
      <xdr:colOff>447675</xdr:colOff>
      <xdr:row>63</xdr:row>
      <xdr:rowOff>66675</xdr:rowOff>
    </xdr:to>
    <xdr:pic>
      <xdr:nvPicPr>
        <xdr:cNvPr id="119" name="图片 118" descr="http://ringofbrodgar.com/w/images/1/1d/Board-kingsoak.png">
          <a:extLst>
            <a:ext uri="{FF2B5EF4-FFF2-40B4-BE49-F238E27FC236}">
              <a16:creationId xmlns:a16="http://schemas.microsoft.com/office/drawing/2014/main" id="{00000000-0008-0000-1A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00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142875</xdr:colOff>
      <xdr:row>56</xdr:row>
      <xdr:rowOff>28575</xdr:rowOff>
    </xdr:from>
    <xdr:to>
      <xdr:col>9</xdr:col>
      <xdr:colOff>447675</xdr:colOff>
      <xdr:row>63</xdr:row>
      <xdr:rowOff>66675</xdr:rowOff>
    </xdr:to>
    <xdr:pic>
      <xdr:nvPicPr>
        <xdr:cNvPr id="120" name="图片 119" descr="http://ringofbrodgar.com/w/images/0/02/Board-larch.png">
          <a:extLst>
            <a:ext uri="{FF2B5EF4-FFF2-40B4-BE49-F238E27FC236}">
              <a16:creationId xmlns:a16="http://schemas.microsoft.com/office/drawing/2014/main" id="{00000000-0008-0000-1A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434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142875</xdr:colOff>
      <xdr:row>56</xdr:row>
      <xdr:rowOff>28575</xdr:rowOff>
    </xdr:from>
    <xdr:to>
      <xdr:col>10</xdr:col>
      <xdr:colOff>447675</xdr:colOff>
      <xdr:row>63</xdr:row>
      <xdr:rowOff>66675</xdr:rowOff>
    </xdr:to>
    <xdr:pic>
      <xdr:nvPicPr>
        <xdr:cNvPr id="121" name="图片 120" descr="http://ringofbrodgar.com/w/images/7/70/Board-laurel.png">
          <a:extLst>
            <a:ext uri="{FF2B5EF4-FFF2-40B4-BE49-F238E27FC236}">
              <a16:creationId xmlns:a16="http://schemas.microsoft.com/office/drawing/2014/main" id="{00000000-0008-0000-1A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142875</xdr:colOff>
      <xdr:row>56</xdr:row>
      <xdr:rowOff>28575</xdr:rowOff>
    </xdr:from>
    <xdr:to>
      <xdr:col>11</xdr:col>
      <xdr:colOff>447675</xdr:colOff>
      <xdr:row>63</xdr:row>
      <xdr:rowOff>66675</xdr:rowOff>
    </xdr:to>
    <xdr:pic>
      <xdr:nvPicPr>
        <xdr:cNvPr id="122" name="图片 121" descr="http://ringofbrodgar.com/w/images/7/7c/Board-linden.png">
          <a:extLst>
            <a:ext uri="{FF2B5EF4-FFF2-40B4-BE49-F238E27FC236}">
              <a16:creationId xmlns:a16="http://schemas.microsoft.com/office/drawing/2014/main" id="{00000000-0008-0000-1A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02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142875</xdr:colOff>
      <xdr:row>56</xdr:row>
      <xdr:rowOff>28575</xdr:rowOff>
    </xdr:from>
    <xdr:to>
      <xdr:col>12</xdr:col>
      <xdr:colOff>447675</xdr:colOff>
      <xdr:row>63</xdr:row>
      <xdr:rowOff>66675</xdr:rowOff>
    </xdr:to>
    <xdr:pic>
      <xdr:nvPicPr>
        <xdr:cNvPr id="123" name="图片 122" descr="http://ringofbrodgar.com/w/images/2/25/Board-maple.png">
          <a:extLst>
            <a:ext uri="{FF2B5EF4-FFF2-40B4-BE49-F238E27FC236}">
              <a16:creationId xmlns:a16="http://schemas.microsoft.com/office/drawing/2014/main" id="{00000000-0008-0000-1A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36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142875</xdr:colOff>
      <xdr:row>56</xdr:row>
      <xdr:rowOff>28575</xdr:rowOff>
    </xdr:from>
    <xdr:to>
      <xdr:col>13</xdr:col>
      <xdr:colOff>447675</xdr:colOff>
      <xdr:row>63</xdr:row>
      <xdr:rowOff>66675</xdr:rowOff>
    </xdr:to>
    <xdr:pic>
      <xdr:nvPicPr>
        <xdr:cNvPr id="124" name="图片 123" descr="http://ringofbrodgar.com/w/images/9/95/Board-mulberry.png">
          <a:extLst>
            <a:ext uri="{FF2B5EF4-FFF2-40B4-BE49-F238E27FC236}">
              <a16:creationId xmlns:a16="http://schemas.microsoft.com/office/drawing/2014/main" id="{00000000-0008-0000-1A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77075" y="1071562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123825</xdr:colOff>
      <xdr:row>67</xdr:row>
      <xdr:rowOff>47625</xdr:rowOff>
    </xdr:from>
    <xdr:to>
      <xdr:col>0</xdr:col>
      <xdr:colOff>428625</xdr:colOff>
      <xdr:row>74</xdr:row>
      <xdr:rowOff>85725</xdr:rowOff>
    </xdr:to>
    <xdr:pic>
      <xdr:nvPicPr>
        <xdr:cNvPr id="125" name="图片 124" descr="http://ringofbrodgar.com/w/images/3/3e/Board-oak.png">
          <a:extLst>
            <a:ext uri="{FF2B5EF4-FFF2-40B4-BE49-F238E27FC236}">
              <a16:creationId xmlns:a16="http://schemas.microsoft.com/office/drawing/2014/main" id="{00000000-0008-0000-1A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67</xdr:row>
      <xdr:rowOff>47625</xdr:rowOff>
    </xdr:from>
    <xdr:to>
      <xdr:col>1</xdr:col>
      <xdr:colOff>428625</xdr:colOff>
      <xdr:row>74</xdr:row>
      <xdr:rowOff>85725</xdr:rowOff>
    </xdr:to>
    <xdr:pic>
      <xdr:nvPicPr>
        <xdr:cNvPr id="126" name="图片 125" descr="http://ringofbrodgar.com/w/images/6/65/Board-olivetree.png">
          <a:extLst>
            <a:ext uri="{FF2B5EF4-FFF2-40B4-BE49-F238E27FC236}">
              <a16:creationId xmlns:a16="http://schemas.microsoft.com/office/drawing/2014/main" id="{00000000-0008-0000-1A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123825</xdr:colOff>
      <xdr:row>67</xdr:row>
      <xdr:rowOff>47625</xdr:rowOff>
    </xdr:from>
    <xdr:to>
      <xdr:col>2</xdr:col>
      <xdr:colOff>428625</xdr:colOff>
      <xdr:row>74</xdr:row>
      <xdr:rowOff>85725</xdr:rowOff>
    </xdr:to>
    <xdr:pic>
      <xdr:nvPicPr>
        <xdr:cNvPr id="127" name="图片 126" descr="http://ringofbrodgar.com/w/images/f/f3/Board-peartree.png">
          <a:extLst>
            <a:ext uri="{FF2B5EF4-FFF2-40B4-BE49-F238E27FC236}">
              <a16:creationId xmlns:a16="http://schemas.microsoft.com/office/drawing/2014/main" id="{00000000-0008-0000-1A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06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123825</xdr:colOff>
      <xdr:row>67</xdr:row>
      <xdr:rowOff>47625</xdr:rowOff>
    </xdr:from>
    <xdr:to>
      <xdr:col>3</xdr:col>
      <xdr:colOff>428625</xdr:colOff>
      <xdr:row>74</xdr:row>
      <xdr:rowOff>85725</xdr:rowOff>
    </xdr:to>
    <xdr:pic>
      <xdr:nvPicPr>
        <xdr:cNvPr id="128" name="图片 127" descr="http://ringofbrodgar.com/w/images/d/d5/Board-pine.png">
          <a:extLst>
            <a:ext uri="{FF2B5EF4-FFF2-40B4-BE49-F238E27FC236}">
              <a16:creationId xmlns:a16="http://schemas.microsoft.com/office/drawing/2014/main" id="{00000000-0008-0000-1A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40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123825</xdr:colOff>
      <xdr:row>67</xdr:row>
      <xdr:rowOff>47625</xdr:rowOff>
    </xdr:from>
    <xdr:to>
      <xdr:col>4</xdr:col>
      <xdr:colOff>428625</xdr:colOff>
      <xdr:row>74</xdr:row>
      <xdr:rowOff>85725</xdr:rowOff>
    </xdr:to>
    <xdr:pic>
      <xdr:nvPicPr>
        <xdr:cNvPr id="129" name="图片 128" descr="http://ringofbrodgar.com/w/images/5/5b/Board-planetree.png">
          <a:extLst>
            <a:ext uri="{FF2B5EF4-FFF2-40B4-BE49-F238E27FC236}">
              <a16:creationId xmlns:a16="http://schemas.microsoft.com/office/drawing/2014/main" id="{00000000-0008-0000-1A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74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67</xdr:row>
      <xdr:rowOff>47625</xdr:rowOff>
    </xdr:from>
    <xdr:to>
      <xdr:col>5</xdr:col>
      <xdr:colOff>428625</xdr:colOff>
      <xdr:row>74</xdr:row>
      <xdr:rowOff>85725</xdr:rowOff>
    </xdr:to>
    <xdr:pic>
      <xdr:nvPicPr>
        <xdr:cNvPr id="130" name="图片 129" descr="http://ringofbrodgar.com/w/images/d/db/Board-plumtree.png">
          <a:extLst>
            <a:ext uri="{FF2B5EF4-FFF2-40B4-BE49-F238E27FC236}">
              <a16:creationId xmlns:a16="http://schemas.microsoft.com/office/drawing/2014/main" id="{00000000-0008-0000-1A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08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123825</xdr:colOff>
      <xdr:row>67</xdr:row>
      <xdr:rowOff>47625</xdr:rowOff>
    </xdr:from>
    <xdr:to>
      <xdr:col>6</xdr:col>
      <xdr:colOff>428625</xdr:colOff>
      <xdr:row>74</xdr:row>
      <xdr:rowOff>85725</xdr:rowOff>
    </xdr:to>
    <xdr:pic>
      <xdr:nvPicPr>
        <xdr:cNvPr id="131" name="图片 130" descr="http://ringofbrodgar.com/w/images/b/ba/Board-poplar.png">
          <a:extLst>
            <a:ext uri="{FF2B5EF4-FFF2-40B4-BE49-F238E27FC236}">
              <a16:creationId xmlns:a16="http://schemas.microsoft.com/office/drawing/2014/main" id="{00000000-0008-0000-1A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123825</xdr:colOff>
      <xdr:row>67</xdr:row>
      <xdr:rowOff>47625</xdr:rowOff>
    </xdr:from>
    <xdr:to>
      <xdr:col>7</xdr:col>
      <xdr:colOff>428625</xdr:colOff>
      <xdr:row>74</xdr:row>
      <xdr:rowOff>85725</xdr:rowOff>
    </xdr:to>
    <xdr:pic>
      <xdr:nvPicPr>
        <xdr:cNvPr id="132" name="图片 131" descr="http://ringofbrodgar.com/w/images/f/fd/Board-rowan.png">
          <a:extLst>
            <a:ext uri="{FF2B5EF4-FFF2-40B4-BE49-F238E27FC236}">
              <a16:creationId xmlns:a16="http://schemas.microsoft.com/office/drawing/2014/main" id="{00000000-0008-0000-1A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576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123825</xdr:colOff>
      <xdr:row>67</xdr:row>
      <xdr:rowOff>47625</xdr:rowOff>
    </xdr:from>
    <xdr:to>
      <xdr:col>8</xdr:col>
      <xdr:colOff>428625</xdr:colOff>
      <xdr:row>74</xdr:row>
      <xdr:rowOff>85725</xdr:rowOff>
    </xdr:to>
    <xdr:pic>
      <xdr:nvPicPr>
        <xdr:cNvPr id="133" name="图片 132" descr="http://ringofbrodgar.com/w/images/6/6b/Board-sallow.png">
          <a:extLst>
            <a:ext uri="{FF2B5EF4-FFF2-40B4-BE49-F238E27FC236}">
              <a16:creationId xmlns:a16="http://schemas.microsoft.com/office/drawing/2014/main" id="{00000000-0008-0000-1A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10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123825</xdr:colOff>
      <xdr:row>67</xdr:row>
      <xdr:rowOff>47625</xdr:rowOff>
    </xdr:from>
    <xdr:to>
      <xdr:col>9</xdr:col>
      <xdr:colOff>428625</xdr:colOff>
      <xdr:row>74</xdr:row>
      <xdr:rowOff>85725</xdr:rowOff>
    </xdr:to>
    <xdr:pic>
      <xdr:nvPicPr>
        <xdr:cNvPr id="134" name="图片 133" descr="http://ringofbrodgar.com/w/images/4/47/Board-spruce.png">
          <a:extLst>
            <a:ext uri="{FF2B5EF4-FFF2-40B4-BE49-F238E27FC236}">
              <a16:creationId xmlns:a16="http://schemas.microsoft.com/office/drawing/2014/main" id="{00000000-0008-0000-1A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44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123825</xdr:colOff>
      <xdr:row>67</xdr:row>
      <xdr:rowOff>47625</xdr:rowOff>
    </xdr:from>
    <xdr:to>
      <xdr:col>10</xdr:col>
      <xdr:colOff>428625</xdr:colOff>
      <xdr:row>74</xdr:row>
      <xdr:rowOff>85725</xdr:rowOff>
    </xdr:to>
    <xdr:pic>
      <xdr:nvPicPr>
        <xdr:cNvPr id="135" name="图片 134" descr="http://ringofbrodgar.com/w/images/c/c8/Board-sweetgum.png">
          <a:extLst>
            <a:ext uri="{FF2B5EF4-FFF2-40B4-BE49-F238E27FC236}">
              <a16:creationId xmlns:a16="http://schemas.microsoft.com/office/drawing/2014/main" id="{00000000-0008-0000-1A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67</xdr:row>
      <xdr:rowOff>47625</xdr:rowOff>
    </xdr:from>
    <xdr:to>
      <xdr:col>11</xdr:col>
      <xdr:colOff>428625</xdr:colOff>
      <xdr:row>74</xdr:row>
      <xdr:rowOff>85725</xdr:rowOff>
    </xdr:to>
    <xdr:pic>
      <xdr:nvPicPr>
        <xdr:cNvPr id="136" name="图片 135" descr="http://ringofbrodgar.com/w/images/4/4c/Board-walnuttree.png">
          <a:extLst>
            <a:ext uri="{FF2B5EF4-FFF2-40B4-BE49-F238E27FC236}">
              <a16:creationId xmlns:a16="http://schemas.microsoft.com/office/drawing/2014/main" id="{00000000-0008-0000-1A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912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123825</xdr:colOff>
      <xdr:row>67</xdr:row>
      <xdr:rowOff>47625</xdr:rowOff>
    </xdr:from>
    <xdr:to>
      <xdr:col>12</xdr:col>
      <xdr:colOff>428625</xdr:colOff>
      <xdr:row>74</xdr:row>
      <xdr:rowOff>85725</xdr:rowOff>
    </xdr:to>
    <xdr:pic>
      <xdr:nvPicPr>
        <xdr:cNvPr id="137" name="图片 136" descr="http://ringofbrodgar.com/w/images/8/8a/Board-whitebeam.png">
          <a:extLst>
            <a:ext uri="{FF2B5EF4-FFF2-40B4-BE49-F238E27FC236}">
              <a16:creationId xmlns:a16="http://schemas.microsoft.com/office/drawing/2014/main" id="{00000000-0008-0000-1A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246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123825</xdr:colOff>
      <xdr:row>67</xdr:row>
      <xdr:rowOff>47625</xdr:rowOff>
    </xdr:from>
    <xdr:to>
      <xdr:col>13</xdr:col>
      <xdr:colOff>428625</xdr:colOff>
      <xdr:row>74</xdr:row>
      <xdr:rowOff>85725</xdr:rowOff>
    </xdr:to>
    <xdr:pic>
      <xdr:nvPicPr>
        <xdr:cNvPr id="138" name="图片 137" descr="http://ringofbrodgar.com/w/images/6/62/Board-willow.png">
          <a:extLst>
            <a:ext uri="{FF2B5EF4-FFF2-40B4-BE49-F238E27FC236}">
              <a16:creationId xmlns:a16="http://schemas.microsoft.com/office/drawing/2014/main" id="{00000000-0008-0000-1A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58025" y="12449175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104775</xdr:colOff>
      <xdr:row>77</xdr:row>
      <xdr:rowOff>161925</xdr:rowOff>
    </xdr:from>
    <xdr:to>
      <xdr:col>0</xdr:col>
      <xdr:colOff>409575</xdr:colOff>
      <xdr:row>84</xdr:row>
      <xdr:rowOff>76200</xdr:rowOff>
    </xdr:to>
    <xdr:pic>
      <xdr:nvPicPr>
        <xdr:cNvPr id="139" name="图片 138" descr="http://ringofbrodgar.com/w/images/1/12/Board-yew.png">
          <a:extLst>
            <a:ext uri="{FF2B5EF4-FFF2-40B4-BE49-F238E27FC236}">
              <a16:creationId xmlns:a16="http://schemas.microsoft.com/office/drawing/2014/main" id="{00000000-0008-0000-1A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4554200"/>
          <a:ext cx="304800" cy="1247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86</xdr:row>
      <xdr:rowOff>0</xdr:rowOff>
    </xdr:from>
    <xdr:to>
      <xdr:col>24</xdr:col>
      <xdr:colOff>171450</xdr:colOff>
      <xdr:row>134</xdr:row>
      <xdr:rowOff>133350</xdr:rowOff>
    </xdr:to>
    <xdr:pic>
      <xdr:nvPicPr>
        <xdr:cNvPr id="141" name="图片 140" descr=" Every type of wood and its construction color">
          <a:extLst>
            <a:ext uri="{FF2B5EF4-FFF2-40B4-BE49-F238E27FC236}">
              <a16:creationId xmlns:a16="http://schemas.microsoft.com/office/drawing/2014/main" id="{18CABB1F-5901-4237-AB05-5C38168C5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363950"/>
          <a:ext cx="12973050" cy="836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0</xdr:col>
      <xdr:colOff>704850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0</xdr:col>
      <xdr:colOff>733424</xdr:colOff>
      <xdr:row>0</xdr:row>
      <xdr:rowOff>0</xdr:rowOff>
    </xdr:from>
    <xdr:to>
      <xdr:col>1</xdr:col>
      <xdr:colOff>647699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15</xdr:col>
      <xdr:colOff>361950</xdr:colOff>
      <xdr:row>0</xdr:row>
      <xdr:rowOff>85725</xdr:rowOff>
    </xdr:from>
    <xdr:to>
      <xdr:col>16</xdr:col>
      <xdr:colOff>142875</xdr:colOff>
      <xdr:row>2</xdr:row>
      <xdr:rowOff>11275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8046" b="96552" l="4425" r="89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196" t="5748" r="8838"/>
        <a:stretch/>
      </xdr:blipFill>
      <xdr:spPr>
        <a:xfrm>
          <a:off x="8362950" y="85725"/>
          <a:ext cx="314325" cy="268450"/>
        </a:xfrm>
        <a:prstGeom prst="rect">
          <a:avLst/>
        </a:prstGeom>
      </xdr:spPr>
    </xdr:pic>
    <xdr:clientData/>
  </xdr:twoCellAnchor>
  <xdr:twoCellAnchor editAs="oneCell">
    <xdr:from>
      <xdr:col>16</xdr:col>
      <xdr:colOff>152400</xdr:colOff>
      <xdr:row>0</xdr:row>
      <xdr:rowOff>104775</xdr:rowOff>
    </xdr:from>
    <xdr:to>
      <xdr:col>16</xdr:col>
      <xdr:colOff>441127</xdr:colOff>
      <xdr:row>2</xdr:row>
      <xdr:rowOff>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4706" b="96471" l="2885" r="9423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529" r="6719" b="2341"/>
        <a:stretch/>
      </xdr:blipFill>
      <xdr:spPr>
        <a:xfrm>
          <a:off x="8686800" y="104775"/>
          <a:ext cx="288727" cy="2381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723900</xdr:colOff>
      <xdr:row>4</xdr:row>
      <xdr:rowOff>723900</xdr:rowOff>
    </xdr:to>
    <xdr:pic>
      <xdr:nvPicPr>
        <xdr:cNvPr id="6" name="图片 5" descr="Antcid Burns.png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1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25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561975</xdr:rowOff>
    </xdr:from>
    <xdr:to>
      <xdr:col>0</xdr:col>
      <xdr:colOff>723900</xdr:colOff>
      <xdr:row>6</xdr:row>
      <xdr:rowOff>419100</xdr:rowOff>
    </xdr:to>
    <xdr:pic>
      <xdr:nvPicPr>
        <xdr:cNvPr id="7" name="图片 6" descr="窒息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00000000-0008-0000-19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812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66675</xdr:rowOff>
    </xdr:from>
    <xdr:to>
      <xdr:col>0</xdr:col>
      <xdr:colOff>723900</xdr:colOff>
      <xdr:row>8</xdr:row>
      <xdr:rowOff>152400</xdr:rowOff>
    </xdr:to>
    <xdr:pic>
      <xdr:nvPicPr>
        <xdr:cNvPr id="8" name="图片 7" descr="Blunt Trauma.png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00000000-0008-0000-19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695325</xdr:rowOff>
    </xdr:from>
    <xdr:to>
      <xdr:col>0</xdr:col>
      <xdr:colOff>723900</xdr:colOff>
      <xdr:row>9</xdr:row>
      <xdr:rowOff>1419225</xdr:rowOff>
    </xdr:to>
    <xdr:pic>
      <xdr:nvPicPr>
        <xdr:cNvPr id="9" name="图片 8" descr="Black-Eyed.png">
          <a:hlinkClick xmlns:r="http://schemas.openxmlformats.org/officeDocument/2006/relationships" r:id="rId14"/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292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419100</xdr:rowOff>
    </xdr:from>
    <xdr:to>
      <xdr:col>0</xdr:col>
      <xdr:colOff>723900</xdr:colOff>
      <xdr:row>11</xdr:row>
      <xdr:rowOff>447675</xdr:rowOff>
    </xdr:to>
    <xdr:pic>
      <xdr:nvPicPr>
        <xdr:cNvPr id="10" name="图片 9" descr="刀片Kiss.png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19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6294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638175</xdr:rowOff>
    </xdr:from>
    <xdr:to>
      <xdr:col>0</xdr:col>
      <xdr:colOff>723900</xdr:colOff>
      <xdr:row>12</xdr:row>
      <xdr:rowOff>323850</xdr:rowOff>
    </xdr:to>
    <xdr:pic>
      <xdr:nvPicPr>
        <xdr:cNvPr id="11" name="图片 10" descr="Bruises.png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00000000-0008-0000-19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438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790575</xdr:rowOff>
    </xdr:from>
    <xdr:to>
      <xdr:col>0</xdr:col>
      <xdr:colOff>723900</xdr:colOff>
      <xdr:row>14</xdr:row>
      <xdr:rowOff>38100</xdr:rowOff>
    </xdr:to>
    <xdr:pic>
      <xdr:nvPicPr>
        <xdr:cNvPr id="12" name="图片 11" descr="螃蟹Caressed.png">
          <a:hlinkClick xmlns:r="http://schemas.openxmlformats.org/officeDocument/2006/relationships" r:id="rId20"/>
          <a:extLst>
            <a:ext uri="{FF2B5EF4-FFF2-40B4-BE49-F238E27FC236}">
              <a16:creationId xmlns:a16="http://schemas.microsoft.com/office/drawing/2014/main" id="{00000000-0008-0000-19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5821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352425</xdr:rowOff>
    </xdr:from>
    <xdr:to>
      <xdr:col>0</xdr:col>
      <xdr:colOff>723900</xdr:colOff>
      <xdr:row>16</xdr:row>
      <xdr:rowOff>228600</xdr:rowOff>
    </xdr:to>
    <xdr:pic>
      <xdr:nvPicPr>
        <xdr:cNvPr id="13" name="图片 12" descr="Concussion.png">
          <a:hlinkClick xmlns:r="http://schemas.openxmlformats.org/officeDocument/2006/relationships" r:id="rId22"/>
          <a:extLst>
            <a:ext uri="{FF2B5EF4-FFF2-40B4-BE49-F238E27FC236}">
              <a16:creationId xmlns:a16="http://schemas.microsoft.com/office/drawing/2014/main" id="{00000000-0008-0000-19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394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1104900</xdr:rowOff>
    </xdr:from>
    <xdr:to>
      <xdr:col>0</xdr:col>
      <xdr:colOff>723900</xdr:colOff>
      <xdr:row>17</xdr:row>
      <xdr:rowOff>561975</xdr:rowOff>
    </xdr:to>
    <xdr:pic>
      <xdr:nvPicPr>
        <xdr:cNvPr id="14" name="图片 13" descr="残酷的Incision.png">
          <a:hlinkClick xmlns:r="http://schemas.openxmlformats.org/officeDocument/2006/relationships" r:id="rId24"/>
          <a:extLst>
            <a:ext uri="{FF2B5EF4-FFF2-40B4-BE49-F238E27FC236}">
              <a16:creationId xmlns:a16="http://schemas.microsoft.com/office/drawing/2014/main" id="{00000000-0008-0000-19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396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1247775</xdr:rowOff>
    </xdr:from>
    <xdr:to>
      <xdr:col>0</xdr:col>
      <xdr:colOff>723900</xdr:colOff>
      <xdr:row>18</xdr:row>
      <xdr:rowOff>76200</xdr:rowOff>
    </xdr:to>
    <xdr:pic>
      <xdr:nvPicPr>
        <xdr:cNvPr id="15" name="图片 14" descr="Deep Cut.png">
          <a:hlinkClick xmlns:r="http://schemas.openxmlformats.org/officeDocument/2006/relationships" r:id="rId26"/>
          <a:extLst>
            <a:ext uri="{FF2B5EF4-FFF2-40B4-BE49-F238E27FC236}">
              <a16:creationId xmlns:a16="http://schemas.microsoft.com/office/drawing/2014/main" id="{00000000-0008-0000-19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8493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228600</xdr:rowOff>
    </xdr:from>
    <xdr:to>
      <xdr:col>0</xdr:col>
      <xdr:colOff>723900</xdr:colOff>
      <xdr:row>21</xdr:row>
      <xdr:rowOff>104775</xdr:rowOff>
    </xdr:to>
    <xdr:pic>
      <xdr:nvPicPr>
        <xdr:cNvPr id="16" name="图片 15" descr="Fell Slash.png">
          <a:hlinkClick xmlns:r="http://schemas.openxmlformats.org/officeDocument/2006/relationships" r:id="rId28"/>
          <a:extLst>
            <a:ext uri="{FF2B5EF4-FFF2-40B4-BE49-F238E27FC236}">
              <a16:creationId xmlns:a16="http://schemas.microsoft.com/office/drawing/2014/main" id="{00000000-0008-0000-19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8877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161925</xdr:rowOff>
    </xdr:from>
    <xdr:to>
      <xdr:col>0</xdr:col>
      <xdr:colOff>723900</xdr:colOff>
      <xdr:row>21</xdr:row>
      <xdr:rowOff>885825</xdr:rowOff>
    </xdr:to>
    <xdr:pic>
      <xdr:nvPicPr>
        <xdr:cNvPr id="17" name="图片 16" descr="感染Sore.png">
          <a:hlinkClick xmlns:r="http://schemas.openxmlformats.org/officeDocument/2006/relationships" r:id="rId30"/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6687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21</xdr:row>
      <xdr:rowOff>1571625</xdr:rowOff>
    </xdr:from>
    <xdr:to>
      <xdr:col>1</xdr:col>
      <xdr:colOff>19050</xdr:colOff>
      <xdr:row>22</xdr:row>
      <xdr:rowOff>476250</xdr:rowOff>
    </xdr:to>
    <xdr:pic>
      <xdr:nvPicPr>
        <xdr:cNvPr id="18" name="图片 17" descr="Muddied Prospects.png">
          <a:hlinkClick xmlns:r="http://schemas.openxmlformats.org/officeDocument/2006/relationships" r:id="rId32"/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078450"/>
          <a:ext cx="809625" cy="800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95250</xdr:rowOff>
    </xdr:from>
    <xdr:to>
      <xdr:col>0</xdr:col>
      <xdr:colOff>723900</xdr:colOff>
      <xdr:row>25</xdr:row>
      <xdr:rowOff>466725</xdr:rowOff>
    </xdr:to>
    <xdr:pic>
      <xdr:nvPicPr>
        <xdr:cNvPr id="19" name="图片 18" descr="Nicks＆Knacks.png">
          <a:hlinkClick xmlns:r="http://schemas.openxmlformats.org/officeDocument/2006/relationships" r:id="rId34"/>
          <a:extLst>
            <a:ext uri="{FF2B5EF4-FFF2-40B4-BE49-F238E27FC236}">
              <a16:creationId xmlns:a16="http://schemas.microsoft.com/office/drawing/2014/main" id="{00000000-0008-0000-19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9834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</xdr:row>
      <xdr:rowOff>85725</xdr:rowOff>
    </xdr:from>
    <xdr:to>
      <xdr:col>0</xdr:col>
      <xdr:colOff>723900</xdr:colOff>
      <xdr:row>27</xdr:row>
      <xdr:rowOff>809625</xdr:rowOff>
    </xdr:to>
    <xdr:pic>
      <xdr:nvPicPr>
        <xdr:cNvPr id="20" name="图片 19" descr="Leech Burns.png">
          <a:hlinkClick xmlns:r="http://schemas.openxmlformats.org/officeDocument/2006/relationships" r:id="rId36"/>
          <a:extLst>
            <a:ext uri="{FF2B5EF4-FFF2-40B4-BE49-F238E27FC236}">
              <a16:creationId xmlns:a16="http://schemas.microsoft.com/office/drawing/2014/main" id="{00000000-0008-0000-19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24409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228600</xdr:rowOff>
    </xdr:from>
    <xdr:to>
      <xdr:col>0</xdr:col>
      <xdr:colOff>723900</xdr:colOff>
      <xdr:row>29</xdr:row>
      <xdr:rowOff>104775</xdr:rowOff>
    </xdr:to>
    <xdr:pic>
      <xdr:nvPicPr>
        <xdr:cNvPr id="21" name="图片 20" descr="讨厌的Wart.png">
          <a:hlinkClick xmlns:r="http://schemas.openxmlformats.org/officeDocument/2006/relationships" r:id="rId38"/>
          <a:extLst>
            <a:ext uri="{FF2B5EF4-FFF2-40B4-BE49-F238E27FC236}">
              <a16:creationId xmlns:a16="http://schemas.microsoft.com/office/drawing/2014/main" id="{00000000-0008-0000-19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6410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29</xdr:row>
      <xdr:rowOff>466725</xdr:rowOff>
    </xdr:from>
    <xdr:to>
      <xdr:col>0</xdr:col>
      <xdr:colOff>723900</xdr:colOff>
      <xdr:row>31</xdr:row>
      <xdr:rowOff>19050</xdr:rowOff>
    </xdr:to>
    <xdr:pic>
      <xdr:nvPicPr>
        <xdr:cNvPr id="22" name="图片 21" descr="Nidburns.png">
          <a:hlinkClick xmlns:r="http://schemas.openxmlformats.org/officeDocument/2006/relationships" r:id="rId40"/>
          <a:extLst>
            <a:ext uri="{FF2B5EF4-FFF2-40B4-BE49-F238E27FC236}">
              <a16:creationId xmlns:a16="http://schemas.microsoft.com/office/drawing/2014/main" id="{00000000-0008-0000-19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47269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190500</xdr:rowOff>
    </xdr:from>
    <xdr:to>
      <xdr:col>0</xdr:col>
      <xdr:colOff>723900</xdr:colOff>
      <xdr:row>34</xdr:row>
      <xdr:rowOff>914400</xdr:rowOff>
    </xdr:to>
    <xdr:pic>
      <xdr:nvPicPr>
        <xdr:cNvPr id="23" name="图片 22" descr="Punch-Sore.png">
          <a:hlinkClick xmlns:r="http://schemas.openxmlformats.org/officeDocument/2006/relationships" r:id="rId42"/>
          <a:extLst>
            <a:ext uri="{FF2B5EF4-FFF2-40B4-BE49-F238E27FC236}">
              <a16:creationId xmlns:a16="http://schemas.microsoft.com/office/drawing/2014/main" id="{00000000-0008-0000-19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1366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123825</xdr:rowOff>
    </xdr:from>
    <xdr:to>
      <xdr:col>0</xdr:col>
      <xdr:colOff>742950</xdr:colOff>
      <xdr:row>49</xdr:row>
      <xdr:rowOff>9525</xdr:rowOff>
    </xdr:to>
    <xdr:pic>
      <xdr:nvPicPr>
        <xdr:cNvPr id="24" name="图片 23" descr="Quill'd.png">
          <a:hlinkClick xmlns:r="http://schemas.openxmlformats.org/officeDocument/2006/relationships" r:id="rId44"/>
          <a:extLst>
            <a:ext uri="{FF2B5EF4-FFF2-40B4-BE49-F238E27FC236}">
              <a16:creationId xmlns:a16="http://schemas.microsoft.com/office/drawing/2014/main" id="{00000000-0008-0000-19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8594050"/>
          <a:ext cx="742950" cy="74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</xdr:row>
      <xdr:rowOff>142875</xdr:rowOff>
    </xdr:from>
    <xdr:to>
      <xdr:col>0</xdr:col>
      <xdr:colOff>723900</xdr:colOff>
      <xdr:row>56</xdr:row>
      <xdr:rowOff>9525</xdr:rowOff>
    </xdr:to>
    <xdr:pic>
      <xdr:nvPicPr>
        <xdr:cNvPr id="25" name="图片 24" descr="Scrape和Cuts.png">
          <a:hlinkClick xmlns:r="http://schemas.openxmlformats.org/officeDocument/2006/relationships" r:id="rId46"/>
          <a:extLst>
            <a:ext uri="{FF2B5EF4-FFF2-40B4-BE49-F238E27FC236}">
              <a16:creationId xmlns:a16="http://schemas.microsoft.com/office/drawing/2014/main" id="{00000000-0008-0000-19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132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60</xdr:row>
      <xdr:rowOff>9525</xdr:rowOff>
    </xdr:from>
    <xdr:to>
      <xdr:col>0</xdr:col>
      <xdr:colOff>723900</xdr:colOff>
      <xdr:row>64</xdr:row>
      <xdr:rowOff>47625</xdr:rowOff>
    </xdr:to>
    <xdr:pic>
      <xdr:nvPicPr>
        <xdr:cNvPr id="26" name="图片 25" descr="严重的Mauling.png">
          <a:hlinkClick xmlns:r="http://schemas.openxmlformats.org/officeDocument/2006/relationships" r:id="rId48"/>
          <a:extLst>
            <a:ext uri="{FF2B5EF4-FFF2-40B4-BE49-F238E27FC236}">
              <a16:creationId xmlns:a16="http://schemas.microsoft.com/office/drawing/2014/main" id="{00000000-0008-0000-19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2229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65</xdr:row>
      <xdr:rowOff>66675</xdr:rowOff>
    </xdr:from>
    <xdr:to>
      <xdr:col>0</xdr:col>
      <xdr:colOff>723900</xdr:colOff>
      <xdr:row>69</xdr:row>
      <xdr:rowOff>104775</xdr:rowOff>
    </xdr:to>
    <xdr:pic>
      <xdr:nvPicPr>
        <xdr:cNvPr id="27" name="图片 26" descr="Starvation.png">
          <a:hlinkClick xmlns:r="http://schemas.openxmlformats.org/officeDocument/2006/relationships" r:id="rId50"/>
          <a:extLst>
            <a:ext uri="{FF2B5EF4-FFF2-40B4-BE49-F238E27FC236}">
              <a16:creationId xmlns:a16="http://schemas.microsoft.com/office/drawing/2014/main" id="{00000000-0008-0000-19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21373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77</xdr:row>
      <xdr:rowOff>47625</xdr:rowOff>
    </xdr:from>
    <xdr:to>
      <xdr:col>0</xdr:col>
      <xdr:colOff>723900</xdr:colOff>
      <xdr:row>81</xdr:row>
      <xdr:rowOff>85725</xdr:rowOff>
    </xdr:to>
    <xdr:pic>
      <xdr:nvPicPr>
        <xdr:cNvPr id="28" name="图片 27" descr="Soothing Cold.png">
          <a:hlinkClick xmlns:r="http://schemas.openxmlformats.org/officeDocument/2006/relationships" r:id="rId52"/>
          <a:extLst>
            <a:ext uri="{FF2B5EF4-FFF2-40B4-BE49-F238E27FC236}">
              <a16:creationId xmlns:a16="http://schemas.microsoft.com/office/drawing/2014/main" id="{00000000-0008-0000-19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41757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84</xdr:row>
      <xdr:rowOff>47625</xdr:rowOff>
    </xdr:from>
    <xdr:to>
      <xdr:col>0</xdr:col>
      <xdr:colOff>723900</xdr:colOff>
      <xdr:row>88</xdr:row>
      <xdr:rowOff>85725</xdr:rowOff>
    </xdr:to>
    <xdr:pic>
      <xdr:nvPicPr>
        <xdr:cNvPr id="29" name="图片 28" descr="肿胀的Bumps.png">
          <a:hlinkClick xmlns:r="http://schemas.openxmlformats.org/officeDocument/2006/relationships" r:id="rId54"/>
          <a:extLst>
            <a:ext uri="{FF2B5EF4-FFF2-40B4-BE49-F238E27FC236}">
              <a16:creationId xmlns:a16="http://schemas.microsoft.com/office/drawing/2014/main" id="{00000000-0008-0000-19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3758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93</xdr:row>
      <xdr:rowOff>123825</xdr:rowOff>
    </xdr:from>
    <xdr:to>
      <xdr:col>0</xdr:col>
      <xdr:colOff>723900</xdr:colOff>
      <xdr:row>97</xdr:row>
      <xdr:rowOff>161925</xdr:rowOff>
    </xdr:to>
    <xdr:pic>
      <xdr:nvPicPr>
        <xdr:cNvPr id="30" name="图片 29" descr="Poulticetreat.png">
          <a:hlinkClick xmlns:r="http://schemas.openxmlformats.org/officeDocument/2006/relationships" r:id="rId56"/>
          <a:extLst>
            <a:ext uri="{FF2B5EF4-FFF2-40B4-BE49-F238E27FC236}">
              <a16:creationId xmlns:a16="http://schemas.microsoft.com/office/drawing/2014/main" id="{00000000-0008-0000-19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9951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101</xdr:row>
      <xdr:rowOff>161925</xdr:rowOff>
    </xdr:from>
    <xdr:to>
      <xdr:col>0</xdr:col>
      <xdr:colOff>723900</xdr:colOff>
      <xdr:row>106</xdr:row>
      <xdr:rowOff>28575</xdr:rowOff>
    </xdr:to>
    <xdr:pic>
      <xdr:nvPicPr>
        <xdr:cNvPr id="31" name="图片 30" descr="Unfaced.png">
          <a:hlinkClick xmlns:r="http://schemas.openxmlformats.org/officeDocument/2006/relationships" r:id="rId58"/>
          <a:extLst>
            <a:ext uri="{FF2B5EF4-FFF2-40B4-BE49-F238E27FC236}">
              <a16:creationId xmlns:a16="http://schemas.microsoft.com/office/drawing/2014/main" id="{00000000-0008-0000-19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4048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110</xdr:row>
      <xdr:rowOff>28575</xdr:rowOff>
    </xdr:from>
    <xdr:to>
      <xdr:col>0</xdr:col>
      <xdr:colOff>723900</xdr:colOff>
      <xdr:row>114</xdr:row>
      <xdr:rowOff>66675</xdr:rowOff>
    </xdr:to>
    <xdr:pic>
      <xdr:nvPicPr>
        <xdr:cNvPr id="32" name="图片 31" descr="可怜的Gore.png">
          <a:hlinkClick xmlns:r="http://schemas.openxmlformats.org/officeDocument/2006/relationships" r:id="rId60"/>
          <a:extLst>
            <a:ext uri="{FF2B5EF4-FFF2-40B4-BE49-F238E27FC236}">
              <a16:creationId xmlns:a16="http://schemas.microsoft.com/office/drawing/2014/main" id="{00000000-0008-0000-19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8145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171450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</xdr:col>
      <xdr:colOff>200024</xdr:colOff>
      <xdr:row>0</xdr:row>
      <xdr:rowOff>0</xdr:rowOff>
    </xdr:from>
    <xdr:to>
      <xdr:col>2</xdr:col>
      <xdr:colOff>371474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15</xdr:col>
      <xdr:colOff>361950</xdr:colOff>
      <xdr:row>0</xdr:row>
      <xdr:rowOff>85725</xdr:rowOff>
    </xdr:from>
    <xdr:to>
      <xdr:col>16</xdr:col>
      <xdr:colOff>142875</xdr:colOff>
      <xdr:row>2</xdr:row>
      <xdr:rowOff>1750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D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8046" b="96552" l="4425" r="89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196" t="5748" r="8838"/>
        <a:stretch/>
      </xdr:blipFill>
      <xdr:spPr>
        <a:xfrm>
          <a:off x="8362950" y="85725"/>
          <a:ext cx="314325" cy="268450"/>
        </a:xfrm>
        <a:prstGeom prst="rect">
          <a:avLst/>
        </a:prstGeom>
      </xdr:spPr>
    </xdr:pic>
    <xdr:clientData/>
  </xdr:twoCellAnchor>
  <xdr:twoCellAnchor editAs="oneCell">
    <xdr:from>
      <xdr:col>16</xdr:col>
      <xdr:colOff>152400</xdr:colOff>
      <xdr:row>0</xdr:row>
      <xdr:rowOff>104775</xdr:rowOff>
    </xdr:from>
    <xdr:to>
      <xdr:col>16</xdr:col>
      <xdr:colOff>441127</xdr:colOff>
      <xdr:row>1</xdr:row>
      <xdr:rowOff>171451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D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4706" b="96471" l="2885" r="9423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529" r="6719" b="2341"/>
        <a:stretch/>
      </xdr:blipFill>
      <xdr:spPr>
        <a:xfrm>
          <a:off x="8686800" y="104775"/>
          <a:ext cx="288727" cy="23812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</xdr:row>
      <xdr:rowOff>76200</xdr:rowOff>
    </xdr:from>
    <xdr:to>
      <xdr:col>1</xdr:col>
      <xdr:colOff>304800</xdr:colOff>
      <xdr:row>16</xdr:row>
      <xdr:rowOff>0</xdr:rowOff>
    </xdr:to>
    <xdr:pic>
      <xdr:nvPicPr>
        <xdr:cNvPr id="7" name="图片 6" descr="Gauze.png">
          <a:extLst>
            <a:ext uri="{FF2B5EF4-FFF2-40B4-BE49-F238E27FC236}">
              <a16:creationId xmlns:a16="http://schemas.microsoft.com/office/drawing/2014/main" id="{00000000-0008-0000-1D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" y="2790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50</xdr:row>
      <xdr:rowOff>85725</xdr:rowOff>
    </xdr:from>
    <xdr:to>
      <xdr:col>1</xdr:col>
      <xdr:colOff>323850</xdr:colOff>
      <xdr:row>52</xdr:row>
      <xdr:rowOff>9525</xdr:rowOff>
    </xdr:to>
    <xdr:pic>
      <xdr:nvPicPr>
        <xdr:cNvPr id="9" name="图片 8" descr="Hafen-Cold Compress.png">
          <a:extLst>
            <a:ext uri="{FF2B5EF4-FFF2-40B4-BE49-F238E27FC236}">
              <a16:creationId xmlns:a16="http://schemas.microsoft.com/office/drawing/2014/main" id="{00000000-0008-0000-1D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" y="9810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59</xdr:row>
      <xdr:rowOff>28575</xdr:rowOff>
    </xdr:from>
    <xdr:to>
      <xdr:col>1</xdr:col>
      <xdr:colOff>419100</xdr:colOff>
      <xdr:row>60</xdr:row>
      <xdr:rowOff>142875</xdr:rowOff>
    </xdr:to>
    <xdr:pic>
      <xdr:nvPicPr>
        <xdr:cNvPr id="11" name="图片 10" descr="刺痛Poultice.png">
          <a:extLst>
            <a:ext uri="{FF2B5EF4-FFF2-40B4-BE49-F238E27FC236}">
              <a16:creationId xmlns:a16="http://schemas.microsoft.com/office/drawing/2014/main" id="{00000000-0008-0000-1D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115062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32</xdr:row>
      <xdr:rowOff>85725</xdr:rowOff>
    </xdr:from>
    <xdr:to>
      <xdr:col>1</xdr:col>
      <xdr:colOff>342900</xdr:colOff>
      <xdr:row>34</xdr:row>
      <xdr:rowOff>9525</xdr:rowOff>
    </xdr:to>
    <xdr:pic>
      <xdr:nvPicPr>
        <xdr:cNvPr id="13" name="图片 12" descr="Mud Ointment.png">
          <a:extLst>
            <a:ext uri="{FF2B5EF4-FFF2-40B4-BE49-F238E27FC236}">
              <a16:creationId xmlns:a16="http://schemas.microsoft.com/office/drawing/2014/main" id="{00000000-0008-0000-1D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6305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68</xdr:row>
      <xdr:rowOff>104775</xdr:rowOff>
    </xdr:from>
    <xdr:to>
      <xdr:col>1</xdr:col>
      <xdr:colOff>361950</xdr:colOff>
      <xdr:row>70</xdr:row>
      <xdr:rowOff>28575</xdr:rowOff>
    </xdr:to>
    <xdr:pic>
      <xdr:nvPicPr>
        <xdr:cNvPr id="15" name="图片 14" descr="针刺Patch.png">
          <a:extLst>
            <a:ext uri="{FF2B5EF4-FFF2-40B4-BE49-F238E27FC236}">
              <a16:creationId xmlns:a16="http://schemas.microsoft.com/office/drawing/2014/main" id="{00000000-0008-0000-1D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13335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182878</xdr:colOff>
      <xdr:row>27</xdr:row>
      <xdr:rowOff>0</xdr:rowOff>
    </xdr:from>
    <xdr:to>
      <xdr:col>0</xdr:col>
      <xdr:colOff>1441619</xdr:colOff>
      <xdr:row>27</xdr:row>
      <xdr:rowOff>1800000</xdr:rowOff>
    </xdr:to>
    <xdr:pic>
      <xdr:nvPicPr>
        <xdr:cNvPr id="138" name="图片 137" descr="Alder.png">
          <a:extLst>
            <a:ext uri="{FF2B5EF4-FFF2-40B4-BE49-F238E27FC236}">
              <a16:creationId xmlns:a16="http://schemas.microsoft.com/office/drawing/2014/main" id="{00000000-0008-0000-1B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878" y="969509"/>
          <a:ext cx="1258741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1437</xdr:colOff>
      <xdr:row>10</xdr:row>
      <xdr:rowOff>0</xdr:rowOff>
    </xdr:from>
    <xdr:to>
      <xdr:col>0</xdr:col>
      <xdr:colOff>1623059</xdr:colOff>
      <xdr:row>10</xdr:row>
      <xdr:rowOff>1800000</xdr:rowOff>
    </xdr:to>
    <xdr:pic>
      <xdr:nvPicPr>
        <xdr:cNvPr id="139" name="图片 138" descr="Appletree.png">
          <a:extLst>
            <a:ext uri="{FF2B5EF4-FFF2-40B4-BE49-F238E27FC236}">
              <a16:creationId xmlns:a16="http://schemas.microsoft.com/office/drawing/2014/main" id="{00000000-0008-0000-1B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7" y="2806473"/>
          <a:ext cx="1621622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203332</xdr:colOff>
      <xdr:row>8</xdr:row>
      <xdr:rowOff>0</xdr:rowOff>
    </xdr:from>
    <xdr:to>
      <xdr:col>0</xdr:col>
      <xdr:colOff>1421165</xdr:colOff>
      <xdr:row>8</xdr:row>
      <xdr:rowOff>1800000</xdr:rowOff>
    </xdr:to>
    <xdr:pic>
      <xdr:nvPicPr>
        <xdr:cNvPr id="140" name="图片 139" descr="Mountainash.png">
          <a:extLst>
            <a:ext uri="{FF2B5EF4-FFF2-40B4-BE49-F238E27FC236}">
              <a16:creationId xmlns:a16="http://schemas.microsoft.com/office/drawing/2014/main" id="{00000000-0008-0000-1B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332" y="4643438"/>
          <a:ext cx="1217833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339320</xdr:colOff>
      <xdr:row>9</xdr:row>
      <xdr:rowOff>0</xdr:rowOff>
    </xdr:from>
    <xdr:to>
      <xdr:col>0</xdr:col>
      <xdr:colOff>1285177</xdr:colOff>
      <xdr:row>9</xdr:row>
      <xdr:rowOff>1800000</xdr:rowOff>
    </xdr:to>
    <xdr:pic>
      <xdr:nvPicPr>
        <xdr:cNvPr id="141" name="图片 140" descr="Aspen.png">
          <a:extLst>
            <a:ext uri="{FF2B5EF4-FFF2-40B4-BE49-F238E27FC236}">
              <a16:creationId xmlns:a16="http://schemas.microsoft.com/office/drawing/2014/main" id="{00000000-0008-0000-1B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9320" y="6480402"/>
          <a:ext cx="945857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230867</xdr:colOff>
      <xdr:row>12</xdr:row>
      <xdr:rowOff>0</xdr:rowOff>
    </xdr:from>
    <xdr:to>
      <xdr:col>0</xdr:col>
      <xdr:colOff>1393630</xdr:colOff>
      <xdr:row>12</xdr:row>
      <xdr:rowOff>1800000</xdr:rowOff>
    </xdr:to>
    <xdr:pic>
      <xdr:nvPicPr>
        <xdr:cNvPr id="142" name="图片 141" descr="Birch.png">
          <a:extLst>
            <a:ext uri="{FF2B5EF4-FFF2-40B4-BE49-F238E27FC236}">
              <a16:creationId xmlns:a16="http://schemas.microsoft.com/office/drawing/2014/main" id="{00000000-0008-0000-1B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3650" b="97810" l="9091" r="95455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867" y="11991295"/>
          <a:ext cx="1162763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64141</xdr:colOff>
      <xdr:row>14</xdr:row>
      <xdr:rowOff>0</xdr:rowOff>
    </xdr:from>
    <xdr:to>
      <xdr:col>0</xdr:col>
      <xdr:colOff>1560356</xdr:colOff>
      <xdr:row>14</xdr:row>
      <xdr:rowOff>1800000</xdr:rowOff>
    </xdr:to>
    <xdr:pic>
      <xdr:nvPicPr>
        <xdr:cNvPr id="143" name="图片 142" descr="Birdcherry.png">
          <a:extLst>
            <a:ext uri="{FF2B5EF4-FFF2-40B4-BE49-F238E27FC236}">
              <a16:creationId xmlns:a16="http://schemas.microsoft.com/office/drawing/2014/main" id="{00000000-0008-0000-1B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41" y="13828259"/>
          <a:ext cx="1496215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291426</xdr:colOff>
      <xdr:row>15</xdr:row>
      <xdr:rowOff>0</xdr:rowOff>
    </xdr:from>
    <xdr:to>
      <xdr:col>0</xdr:col>
      <xdr:colOff>1333071</xdr:colOff>
      <xdr:row>15</xdr:row>
      <xdr:rowOff>1800000</xdr:rowOff>
    </xdr:to>
    <xdr:pic>
      <xdr:nvPicPr>
        <xdr:cNvPr id="144" name="图片 143" descr="Buckthorn.png">
          <a:extLst>
            <a:ext uri="{FF2B5EF4-FFF2-40B4-BE49-F238E27FC236}">
              <a16:creationId xmlns:a16="http://schemas.microsoft.com/office/drawing/2014/main" id="{00000000-0008-0000-1B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1426" y="15665223"/>
          <a:ext cx="1041645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184211</xdr:colOff>
      <xdr:row>16</xdr:row>
      <xdr:rowOff>0</xdr:rowOff>
    </xdr:from>
    <xdr:to>
      <xdr:col>0</xdr:col>
      <xdr:colOff>1440286</xdr:colOff>
      <xdr:row>16</xdr:row>
      <xdr:rowOff>1800000</xdr:rowOff>
    </xdr:to>
    <xdr:pic>
      <xdr:nvPicPr>
        <xdr:cNvPr id="145" name="图片 144" descr="Cedar.png">
          <a:extLst>
            <a:ext uri="{FF2B5EF4-FFF2-40B4-BE49-F238E27FC236}">
              <a16:creationId xmlns:a16="http://schemas.microsoft.com/office/drawing/2014/main" id="{00000000-0008-0000-1B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211" y="17502188"/>
          <a:ext cx="1256075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28301</xdr:colOff>
      <xdr:row>17</xdr:row>
      <xdr:rowOff>0</xdr:rowOff>
    </xdr:from>
    <xdr:to>
      <xdr:col>0</xdr:col>
      <xdr:colOff>1596196</xdr:colOff>
      <xdr:row>17</xdr:row>
      <xdr:rowOff>1800000</xdr:rowOff>
    </xdr:to>
    <xdr:pic>
      <xdr:nvPicPr>
        <xdr:cNvPr id="146" name="图片 145" descr="Cherry.png">
          <a:extLst>
            <a:ext uri="{FF2B5EF4-FFF2-40B4-BE49-F238E27FC236}">
              <a16:creationId xmlns:a16="http://schemas.microsoft.com/office/drawing/2014/main" id="{00000000-0008-0000-1B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01" y="19339152"/>
          <a:ext cx="1567895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159145</xdr:colOff>
      <xdr:row>18</xdr:row>
      <xdr:rowOff>0</xdr:rowOff>
    </xdr:from>
    <xdr:to>
      <xdr:col>0</xdr:col>
      <xdr:colOff>1465352</xdr:colOff>
      <xdr:row>18</xdr:row>
      <xdr:rowOff>1800000</xdr:rowOff>
    </xdr:to>
    <xdr:pic>
      <xdr:nvPicPr>
        <xdr:cNvPr id="147" name="图片 146" descr="栗子树">
          <a:extLst>
            <a:ext uri="{FF2B5EF4-FFF2-40B4-BE49-F238E27FC236}">
              <a16:creationId xmlns:a16="http://schemas.microsoft.com/office/drawing/2014/main" id="{00000000-0008-0000-1B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145" y="21176116"/>
          <a:ext cx="1306207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301765</xdr:colOff>
      <xdr:row>19</xdr:row>
      <xdr:rowOff>1</xdr:rowOff>
    </xdr:from>
    <xdr:to>
      <xdr:col>0</xdr:col>
      <xdr:colOff>1322731</xdr:colOff>
      <xdr:row>19</xdr:row>
      <xdr:rowOff>1800001</xdr:rowOff>
    </xdr:to>
    <xdr:pic>
      <xdr:nvPicPr>
        <xdr:cNvPr id="148" name="图片 147" descr="Conkertree.png">
          <a:extLst>
            <a:ext uri="{FF2B5EF4-FFF2-40B4-BE49-F238E27FC236}">
              <a16:creationId xmlns:a16="http://schemas.microsoft.com/office/drawing/2014/main" id="{00000000-0008-0000-1B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765" y="23013081"/>
          <a:ext cx="1020966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230866</xdr:colOff>
      <xdr:row>20</xdr:row>
      <xdr:rowOff>0</xdr:rowOff>
    </xdr:from>
    <xdr:to>
      <xdr:col>0</xdr:col>
      <xdr:colOff>1393630</xdr:colOff>
      <xdr:row>20</xdr:row>
      <xdr:rowOff>1800000</xdr:rowOff>
    </xdr:to>
    <xdr:pic>
      <xdr:nvPicPr>
        <xdr:cNvPr id="149" name="图片 148" descr="Corkoak.png">
          <a:extLst>
            <a:ext uri="{FF2B5EF4-FFF2-40B4-BE49-F238E27FC236}">
              <a16:creationId xmlns:a16="http://schemas.microsoft.com/office/drawing/2014/main" id="{00000000-0008-0000-1B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866" y="24850045"/>
          <a:ext cx="1162764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149526</xdr:colOff>
      <xdr:row>21</xdr:row>
      <xdr:rowOff>0</xdr:rowOff>
    </xdr:from>
    <xdr:to>
      <xdr:col>0</xdr:col>
      <xdr:colOff>1474970</xdr:colOff>
      <xdr:row>21</xdr:row>
      <xdr:rowOff>1800000</xdr:rowOff>
    </xdr:to>
    <xdr:pic>
      <xdr:nvPicPr>
        <xdr:cNvPr id="150" name="图片 149" descr="Crabapple.png">
          <a:extLst>
            <a:ext uri="{FF2B5EF4-FFF2-40B4-BE49-F238E27FC236}">
              <a16:creationId xmlns:a16="http://schemas.microsoft.com/office/drawing/2014/main" id="{00000000-0008-0000-1B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9526" y="26687009"/>
          <a:ext cx="1325444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429444</xdr:colOff>
      <xdr:row>21</xdr:row>
      <xdr:rowOff>1834583</xdr:rowOff>
    </xdr:from>
    <xdr:to>
      <xdr:col>0</xdr:col>
      <xdr:colOff>1195052</xdr:colOff>
      <xdr:row>22</xdr:row>
      <xdr:rowOff>1797617</xdr:rowOff>
    </xdr:to>
    <xdr:pic>
      <xdr:nvPicPr>
        <xdr:cNvPr id="151" name="图片 150" descr="Cypress.png">
          <a:extLst>
            <a:ext uri="{FF2B5EF4-FFF2-40B4-BE49-F238E27FC236}">
              <a16:creationId xmlns:a16="http://schemas.microsoft.com/office/drawing/2014/main" id="{00000000-0008-0000-1B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9444" y="28521592"/>
          <a:ext cx="765608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399978</xdr:colOff>
      <xdr:row>23</xdr:row>
      <xdr:rowOff>0</xdr:rowOff>
    </xdr:from>
    <xdr:to>
      <xdr:col>0</xdr:col>
      <xdr:colOff>1224518</xdr:colOff>
      <xdr:row>23</xdr:row>
      <xdr:rowOff>1800000</xdr:rowOff>
    </xdr:to>
    <xdr:pic>
      <xdr:nvPicPr>
        <xdr:cNvPr id="152" name="图片 151" descr="Elm.png">
          <a:extLst>
            <a:ext uri="{FF2B5EF4-FFF2-40B4-BE49-F238E27FC236}">
              <a16:creationId xmlns:a16="http://schemas.microsoft.com/office/drawing/2014/main" id="{00000000-0008-0000-1B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978" y="30360938"/>
          <a:ext cx="824540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272692</xdr:colOff>
      <xdr:row>24</xdr:row>
      <xdr:rowOff>0</xdr:rowOff>
    </xdr:from>
    <xdr:to>
      <xdr:col>0</xdr:col>
      <xdr:colOff>1351805</xdr:colOff>
      <xdr:row>24</xdr:row>
      <xdr:rowOff>1800000</xdr:rowOff>
    </xdr:to>
    <xdr:pic>
      <xdr:nvPicPr>
        <xdr:cNvPr id="153" name="图片 152" descr="Fir.png">
          <a:extLst>
            <a:ext uri="{FF2B5EF4-FFF2-40B4-BE49-F238E27FC236}">
              <a16:creationId xmlns:a16="http://schemas.microsoft.com/office/drawing/2014/main" id="{00000000-0008-0000-1B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692" y="32197902"/>
          <a:ext cx="1079113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57870</xdr:colOff>
      <xdr:row>28</xdr:row>
      <xdr:rowOff>0</xdr:rowOff>
    </xdr:from>
    <xdr:to>
      <xdr:col>0</xdr:col>
      <xdr:colOff>1566626</xdr:colOff>
      <xdr:row>28</xdr:row>
      <xdr:rowOff>1800000</xdr:rowOff>
    </xdr:to>
    <xdr:pic>
      <xdr:nvPicPr>
        <xdr:cNvPr id="154" name="图片 153" descr="Goldenchain.png">
          <a:extLst>
            <a:ext uri="{FF2B5EF4-FFF2-40B4-BE49-F238E27FC236}">
              <a16:creationId xmlns:a16="http://schemas.microsoft.com/office/drawing/2014/main" id="{00000000-0008-0000-1B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70" y="34034866"/>
          <a:ext cx="1508756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28301</xdr:colOff>
      <xdr:row>29</xdr:row>
      <xdr:rowOff>0</xdr:rowOff>
    </xdr:from>
    <xdr:to>
      <xdr:col>0</xdr:col>
      <xdr:colOff>1596196</xdr:colOff>
      <xdr:row>29</xdr:row>
      <xdr:rowOff>1800000</xdr:rowOff>
    </xdr:to>
    <xdr:pic>
      <xdr:nvPicPr>
        <xdr:cNvPr id="155" name="图片 154" descr="Hazel Tree.png">
          <a:extLst>
            <a:ext uri="{FF2B5EF4-FFF2-40B4-BE49-F238E27FC236}">
              <a16:creationId xmlns:a16="http://schemas.microsoft.com/office/drawing/2014/main" id="{00000000-0008-0000-1B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301" y="35871830"/>
          <a:ext cx="1567895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254294</xdr:colOff>
      <xdr:row>30</xdr:row>
      <xdr:rowOff>0</xdr:rowOff>
    </xdr:from>
    <xdr:to>
      <xdr:col>0</xdr:col>
      <xdr:colOff>1370202</xdr:colOff>
      <xdr:row>30</xdr:row>
      <xdr:rowOff>1800000</xdr:rowOff>
    </xdr:to>
    <xdr:pic>
      <xdr:nvPicPr>
        <xdr:cNvPr id="156" name="图片 155" descr="Hornbeam.png">
          <a:extLst>
            <a:ext uri="{FF2B5EF4-FFF2-40B4-BE49-F238E27FC236}">
              <a16:creationId xmlns:a16="http://schemas.microsoft.com/office/drawing/2014/main" id="{00000000-0008-0000-1B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294" y="37708795"/>
          <a:ext cx="1115908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82342</xdr:colOff>
      <xdr:row>31</xdr:row>
      <xdr:rowOff>0</xdr:rowOff>
    </xdr:from>
    <xdr:to>
      <xdr:col>0</xdr:col>
      <xdr:colOff>1542154</xdr:colOff>
      <xdr:row>31</xdr:row>
      <xdr:rowOff>1800000</xdr:rowOff>
    </xdr:to>
    <xdr:pic>
      <xdr:nvPicPr>
        <xdr:cNvPr id="157" name="图片 156" descr="Juniper.png">
          <a:extLst>
            <a:ext uri="{FF2B5EF4-FFF2-40B4-BE49-F238E27FC236}">
              <a16:creationId xmlns:a16="http://schemas.microsoft.com/office/drawing/2014/main" id="{00000000-0008-0000-1B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42" y="39545759"/>
          <a:ext cx="1459812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142125</xdr:colOff>
      <xdr:row>4</xdr:row>
      <xdr:rowOff>0</xdr:rowOff>
    </xdr:from>
    <xdr:to>
      <xdr:col>0</xdr:col>
      <xdr:colOff>1482372</xdr:colOff>
      <xdr:row>4</xdr:row>
      <xdr:rowOff>1800000</xdr:rowOff>
    </xdr:to>
    <xdr:pic>
      <xdr:nvPicPr>
        <xdr:cNvPr id="158" name="图片 157" descr="Kingoak.png">
          <a:extLst>
            <a:ext uri="{FF2B5EF4-FFF2-40B4-BE49-F238E27FC236}">
              <a16:creationId xmlns:a16="http://schemas.microsoft.com/office/drawing/2014/main" id="{00000000-0008-0000-1B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125" y="41382723"/>
          <a:ext cx="1340247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352142</xdr:colOff>
      <xdr:row>32</xdr:row>
      <xdr:rowOff>0</xdr:rowOff>
    </xdr:from>
    <xdr:to>
      <xdr:col>0</xdr:col>
      <xdr:colOff>1272354</xdr:colOff>
      <xdr:row>32</xdr:row>
      <xdr:rowOff>1800000</xdr:rowOff>
    </xdr:to>
    <xdr:pic>
      <xdr:nvPicPr>
        <xdr:cNvPr id="159" name="图片 158" descr="Larch.png">
          <a:extLst>
            <a:ext uri="{FF2B5EF4-FFF2-40B4-BE49-F238E27FC236}">
              <a16:creationId xmlns:a16="http://schemas.microsoft.com/office/drawing/2014/main" id="{00000000-0008-0000-1B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142" y="43219688"/>
          <a:ext cx="920212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131994</xdr:colOff>
      <xdr:row>33</xdr:row>
      <xdr:rowOff>0</xdr:rowOff>
    </xdr:from>
    <xdr:to>
      <xdr:col>0</xdr:col>
      <xdr:colOff>1492502</xdr:colOff>
      <xdr:row>33</xdr:row>
      <xdr:rowOff>1800000</xdr:rowOff>
    </xdr:to>
    <xdr:pic>
      <xdr:nvPicPr>
        <xdr:cNvPr id="160" name="图片 159" descr="Laurel.png">
          <a:extLst>
            <a:ext uri="{FF2B5EF4-FFF2-40B4-BE49-F238E27FC236}">
              <a16:creationId xmlns:a16="http://schemas.microsoft.com/office/drawing/2014/main" id="{00000000-0008-0000-1B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1994" y="45056652"/>
          <a:ext cx="1360508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365162</xdr:colOff>
      <xdr:row>34</xdr:row>
      <xdr:rowOff>0</xdr:rowOff>
    </xdr:from>
    <xdr:to>
      <xdr:col>0</xdr:col>
      <xdr:colOff>1259334</xdr:colOff>
      <xdr:row>34</xdr:row>
      <xdr:rowOff>1800000</xdr:rowOff>
    </xdr:to>
    <xdr:pic>
      <xdr:nvPicPr>
        <xdr:cNvPr id="161" name="图片 160" descr="Linden.png">
          <a:extLst>
            <a:ext uri="{FF2B5EF4-FFF2-40B4-BE49-F238E27FC236}">
              <a16:creationId xmlns:a16="http://schemas.microsoft.com/office/drawing/2014/main" id="{00000000-0008-0000-1B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5162" y="46893616"/>
          <a:ext cx="894172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217418</xdr:colOff>
      <xdr:row>5</xdr:row>
      <xdr:rowOff>1</xdr:rowOff>
    </xdr:from>
    <xdr:to>
      <xdr:col>0</xdr:col>
      <xdr:colOff>1407079</xdr:colOff>
      <xdr:row>5</xdr:row>
      <xdr:rowOff>1800001</xdr:rowOff>
    </xdr:to>
    <xdr:pic>
      <xdr:nvPicPr>
        <xdr:cNvPr id="162" name="图片 161" descr="Maple.png">
          <a:extLst>
            <a:ext uri="{FF2B5EF4-FFF2-40B4-BE49-F238E27FC236}">
              <a16:creationId xmlns:a16="http://schemas.microsoft.com/office/drawing/2014/main" id="{00000000-0008-0000-1B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418" y="48730581"/>
          <a:ext cx="1189661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124194</xdr:colOff>
      <xdr:row>35</xdr:row>
      <xdr:rowOff>0</xdr:rowOff>
    </xdr:from>
    <xdr:to>
      <xdr:col>0</xdr:col>
      <xdr:colOff>1500303</xdr:colOff>
      <xdr:row>35</xdr:row>
      <xdr:rowOff>1800000</xdr:rowOff>
    </xdr:to>
    <xdr:pic>
      <xdr:nvPicPr>
        <xdr:cNvPr id="163" name="图片 162" descr="Mulberrytree.png">
          <a:extLst>
            <a:ext uri="{FF2B5EF4-FFF2-40B4-BE49-F238E27FC236}">
              <a16:creationId xmlns:a16="http://schemas.microsoft.com/office/drawing/2014/main" id="{00000000-0008-0000-1B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194" y="50567545"/>
          <a:ext cx="1376109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359092</xdr:colOff>
      <xdr:row>36</xdr:row>
      <xdr:rowOff>0</xdr:rowOff>
    </xdr:from>
    <xdr:to>
      <xdr:col>0</xdr:col>
      <xdr:colOff>1265404</xdr:colOff>
      <xdr:row>36</xdr:row>
      <xdr:rowOff>1800000</xdr:rowOff>
    </xdr:to>
    <xdr:pic>
      <xdr:nvPicPr>
        <xdr:cNvPr id="164" name="图片 163" descr="Oak.png">
          <a:extLst>
            <a:ext uri="{FF2B5EF4-FFF2-40B4-BE49-F238E27FC236}">
              <a16:creationId xmlns:a16="http://schemas.microsoft.com/office/drawing/2014/main" id="{00000000-0008-0000-1B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092" y="52404509"/>
          <a:ext cx="906312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209449</xdr:colOff>
      <xdr:row>37</xdr:row>
      <xdr:rowOff>0</xdr:rowOff>
    </xdr:from>
    <xdr:to>
      <xdr:col>0</xdr:col>
      <xdr:colOff>1415047</xdr:colOff>
      <xdr:row>37</xdr:row>
      <xdr:rowOff>1800000</xdr:rowOff>
    </xdr:to>
    <xdr:pic>
      <xdr:nvPicPr>
        <xdr:cNvPr id="165" name="图片 164" descr="Olivetree.png">
          <a:extLst>
            <a:ext uri="{FF2B5EF4-FFF2-40B4-BE49-F238E27FC236}">
              <a16:creationId xmlns:a16="http://schemas.microsoft.com/office/drawing/2014/main" id="{00000000-0008-0000-1B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449" y="54241473"/>
          <a:ext cx="1205598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182012</xdr:colOff>
      <xdr:row>38</xdr:row>
      <xdr:rowOff>0</xdr:rowOff>
    </xdr:from>
    <xdr:to>
      <xdr:col>0</xdr:col>
      <xdr:colOff>1442485</xdr:colOff>
      <xdr:row>38</xdr:row>
      <xdr:rowOff>1800000</xdr:rowOff>
    </xdr:to>
    <xdr:pic>
      <xdr:nvPicPr>
        <xdr:cNvPr id="166" name="图片 165" descr="Peartree.png">
          <a:extLst>
            <a:ext uri="{FF2B5EF4-FFF2-40B4-BE49-F238E27FC236}">
              <a16:creationId xmlns:a16="http://schemas.microsoft.com/office/drawing/2014/main" id="{00000000-0008-0000-1B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012" y="56078438"/>
          <a:ext cx="1260473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311702</xdr:colOff>
      <xdr:row>7</xdr:row>
      <xdr:rowOff>0</xdr:rowOff>
    </xdr:from>
    <xdr:to>
      <xdr:col>0</xdr:col>
      <xdr:colOff>1312795</xdr:colOff>
      <xdr:row>7</xdr:row>
      <xdr:rowOff>1800000</xdr:rowOff>
    </xdr:to>
    <xdr:pic>
      <xdr:nvPicPr>
        <xdr:cNvPr id="167" name="图片 166" descr="Pine.png">
          <a:extLst>
            <a:ext uri="{FF2B5EF4-FFF2-40B4-BE49-F238E27FC236}">
              <a16:creationId xmlns:a16="http://schemas.microsoft.com/office/drawing/2014/main" id="{00000000-0008-0000-1B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702" y="57915402"/>
          <a:ext cx="1001093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247289</xdr:colOff>
      <xdr:row>39</xdr:row>
      <xdr:rowOff>1</xdr:rowOff>
    </xdr:from>
    <xdr:to>
      <xdr:col>0</xdr:col>
      <xdr:colOff>1377207</xdr:colOff>
      <xdr:row>39</xdr:row>
      <xdr:rowOff>1800001</xdr:rowOff>
    </xdr:to>
    <xdr:pic>
      <xdr:nvPicPr>
        <xdr:cNvPr id="168" name="图片 167" descr="Plane.png">
          <a:extLst>
            <a:ext uri="{FF2B5EF4-FFF2-40B4-BE49-F238E27FC236}">
              <a16:creationId xmlns:a16="http://schemas.microsoft.com/office/drawing/2014/main" id="{00000000-0008-0000-1B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289" y="59752367"/>
          <a:ext cx="1129918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1624496</xdr:colOff>
      <xdr:row>40</xdr:row>
      <xdr:rowOff>1800000</xdr:rowOff>
    </xdr:to>
    <xdr:pic>
      <xdr:nvPicPr>
        <xdr:cNvPr id="169" name="图片 168" descr="Plumtree.png">
          <a:extLst>
            <a:ext uri="{FF2B5EF4-FFF2-40B4-BE49-F238E27FC236}">
              <a16:creationId xmlns:a16="http://schemas.microsoft.com/office/drawing/2014/main" id="{00000000-0008-0000-1B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1589330"/>
          <a:ext cx="1624496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282224</xdr:colOff>
      <xdr:row>41</xdr:row>
      <xdr:rowOff>0</xdr:rowOff>
    </xdr:from>
    <xdr:to>
      <xdr:col>0</xdr:col>
      <xdr:colOff>1342272</xdr:colOff>
      <xdr:row>41</xdr:row>
      <xdr:rowOff>1800000</xdr:rowOff>
    </xdr:to>
    <xdr:pic>
      <xdr:nvPicPr>
        <xdr:cNvPr id="170" name="图片 169" descr="Poplar.png">
          <a:extLst>
            <a:ext uri="{FF2B5EF4-FFF2-40B4-BE49-F238E27FC236}">
              <a16:creationId xmlns:a16="http://schemas.microsoft.com/office/drawing/2014/main" id="{00000000-0008-0000-1B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224" y="63426295"/>
          <a:ext cx="1060048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329952</xdr:colOff>
      <xdr:row>42</xdr:row>
      <xdr:rowOff>0</xdr:rowOff>
    </xdr:from>
    <xdr:to>
      <xdr:col>0</xdr:col>
      <xdr:colOff>1294545</xdr:colOff>
      <xdr:row>42</xdr:row>
      <xdr:rowOff>1800000</xdr:rowOff>
    </xdr:to>
    <xdr:pic>
      <xdr:nvPicPr>
        <xdr:cNvPr id="171" name="图片 170" descr="Rowan.png">
          <a:extLst>
            <a:ext uri="{FF2B5EF4-FFF2-40B4-BE49-F238E27FC236}">
              <a16:creationId xmlns:a16="http://schemas.microsoft.com/office/drawing/2014/main" id="{00000000-0008-0000-1B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952" y="65263259"/>
          <a:ext cx="964593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190640</xdr:colOff>
      <xdr:row>47</xdr:row>
      <xdr:rowOff>0</xdr:rowOff>
    </xdr:from>
    <xdr:to>
      <xdr:col>0</xdr:col>
      <xdr:colOff>1433857</xdr:colOff>
      <xdr:row>47</xdr:row>
      <xdr:rowOff>1800000</xdr:rowOff>
    </xdr:to>
    <xdr:pic>
      <xdr:nvPicPr>
        <xdr:cNvPr id="173" name="图片 172" descr="Willow.png">
          <a:extLst>
            <a:ext uri="{FF2B5EF4-FFF2-40B4-BE49-F238E27FC236}">
              <a16:creationId xmlns:a16="http://schemas.microsoft.com/office/drawing/2014/main" id="{00000000-0008-0000-1B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640" y="76285045"/>
          <a:ext cx="1243217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154971</xdr:colOff>
      <xdr:row>46</xdr:row>
      <xdr:rowOff>0</xdr:rowOff>
    </xdr:from>
    <xdr:to>
      <xdr:col>0</xdr:col>
      <xdr:colOff>1469525</xdr:colOff>
      <xdr:row>46</xdr:row>
      <xdr:rowOff>1800000</xdr:rowOff>
    </xdr:to>
    <xdr:pic>
      <xdr:nvPicPr>
        <xdr:cNvPr id="174" name="图片 173" descr="Whitebeam.png">
          <a:extLst>
            <a:ext uri="{FF2B5EF4-FFF2-40B4-BE49-F238E27FC236}">
              <a16:creationId xmlns:a16="http://schemas.microsoft.com/office/drawing/2014/main" id="{00000000-0008-0000-1B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4971" y="74448080"/>
          <a:ext cx="1314554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360676</xdr:colOff>
      <xdr:row>25</xdr:row>
      <xdr:rowOff>0</xdr:rowOff>
    </xdr:from>
    <xdr:to>
      <xdr:col>0</xdr:col>
      <xdr:colOff>1263821</xdr:colOff>
      <xdr:row>25</xdr:row>
      <xdr:rowOff>1800000</xdr:rowOff>
    </xdr:to>
    <xdr:pic>
      <xdr:nvPicPr>
        <xdr:cNvPr id="175" name="图片 174" descr="Sprucetree.png">
          <a:extLst>
            <a:ext uri="{FF2B5EF4-FFF2-40B4-BE49-F238E27FC236}">
              <a16:creationId xmlns:a16="http://schemas.microsoft.com/office/drawing/2014/main" id="{00000000-0008-0000-1B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676" y="68937188"/>
          <a:ext cx="903145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201191</xdr:colOff>
      <xdr:row>45</xdr:row>
      <xdr:rowOff>0</xdr:rowOff>
    </xdr:from>
    <xdr:to>
      <xdr:col>0</xdr:col>
      <xdr:colOff>1423305</xdr:colOff>
      <xdr:row>45</xdr:row>
      <xdr:rowOff>1800000</xdr:rowOff>
    </xdr:to>
    <xdr:pic>
      <xdr:nvPicPr>
        <xdr:cNvPr id="176" name="图片 175" descr="Towercap.png">
          <a:extLst>
            <a:ext uri="{FF2B5EF4-FFF2-40B4-BE49-F238E27FC236}">
              <a16:creationId xmlns:a16="http://schemas.microsoft.com/office/drawing/2014/main" id="{00000000-0008-0000-1B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191" y="72611116"/>
          <a:ext cx="1222114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334704</xdr:colOff>
      <xdr:row>44</xdr:row>
      <xdr:rowOff>0</xdr:rowOff>
    </xdr:from>
    <xdr:to>
      <xdr:col>0</xdr:col>
      <xdr:colOff>1289792</xdr:colOff>
      <xdr:row>44</xdr:row>
      <xdr:rowOff>1800000</xdr:rowOff>
    </xdr:to>
    <xdr:pic>
      <xdr:nvPicPr>
        <xdr:cNvPr id="177" name="图片 176" descr="Sweetgum.png">
          <a:extLst>
            <a:ext uri="{FF2B5EF4-FFF2-40B4-BE49-F238E27FC236}">
              <a16:creationId xmlns:a16="http://schemas.microsoft.com/office/drawing/2014/main" id="{00000000-0008-0000-1B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704" y="70774152"/>
          <a:ext cx="955088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308903</xdr:colOff>
      <xdr:row>43</xdr:row>
      <xdr:rowOff>0</xdr:rowOff>
    </xdr:from>
    <xdr:to>
      <xdr:col>0</xdr:col>
      <xdr:colOff>1315594</xdr:colOff>
      <xdr:row>43</xdr:row>
      <xdr:rowOff>1800000</xdr:rowOff>
    </xdr:to>
    <xdr:pic>
      <xdr:nvPicPr>
        <xdr:cNvPr id="178" name="图片 177" descr="Sallowwillow.png">
          <a:extLst>
            <a:ext uri="{FF2B5EF4-FFF2-40B4-BE49-F238E27FC236}">
              <a16:creationId xmlns:a16="http://schemas.microsoft.com/office/drawing/2014/main" id="{00000000-0008-0000-1B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903" y="67100223"/>
          <a:ext cx="1006691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151957</xdr:colOff>
      <xdr:row>11</xdr:row>
      <xdr:rowOff>0</xdr:rowOff>
    </xdr:from>
    <xdr:to>
      <xdr:col>0</xdr:col>
      <xdr:colOff>1472539</xdr:colOff>
      <xdr:row>11</xdr:row>
      <xdr:rowOff>1800000</xdr:rowOff>
    </xdr:to>
    <xdr:pic>
      <xdr:nvPicPr>
        <xdr:cNvPr id="179" name="图片 178" descr="Baywillow.png">
          <a:extLst>
            <a:ext uri="{FF2B5EF4-FFF2-40B4-BE49-F238E27FC236}">
              <a16:creationId xmlns:a16="http://schemas.microsoft.com/office/drawing/2014/main" id="{00000000-0008-0000-1B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1957" y="8317366"/>
          <a:ext cx="1320582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188563</xdr:colOff>
      <xdr:row>6</xdr:row>
      <xdr:rowOff>1</xdr:rowOff>
    </xdr:from>
    <xdr:to>
      <xdr:col>0</xdr:col>
      <xdr:colOff>1435934</xdr:colOff>
      <xdr:row>6</xdr:row>
      <xdr:rowOff>1800001</xdr:rowOff>
    </xdr:to>
    <xdr:pic>
      <xdr:nvPicPr>
        <xdr:cNvPr id="180" name="图片 179" descr="Beech.png">
          <a:extLst>
            <a:ext uri="{FF2B5EF4-FFF2-40B4-BE49-F238E27FC236}">
              <a16:creationId xmlns:a16="http://schemas.microsoft.com/office/drawing/2014/main" id="{00000000-0008-0000-1B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563" y="10154331"/>
          <a:ext cx="1247371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absolute">
    <xdr:from>
      <xdr:col>0</xdr:col>
      <xdr:colOff>0</xdr:colOff>
      <xdr:row>0</xdr:row>
      <xdr:rowOff>0</xdr:rowOff>
    </xdr:from>
    <xdr:to>
      <xdr:col>0</xdr:col>
      <xdr:colOff>704850</xdr:colOff>
      <xdr:row>1</xdr:row>
      <xdr:rowOff>169588</xdr:rowOff>
    </xdr:to>
    <xdr:sp macro="" textlink="">
      <xdr:nvSpPr>
        <xdr:cNvPr id="181" name="矩形 180">
          <a:hlinkClick xmlns:r="http://schemas.openxmlformats.org/officeDocument/2006/relationships" r:id="rId44" tooltip="首页"/>
          <a:extLst>
            <a:ext uri="{FF2B5EF4-FFF2-40B4-BE49-F238E27FC236}">
              <a16:creationId xmlns:a16="http://schemas.microsoft.com/office/drawing/2014/main" id="{00000000-0008-0000-1B00-0000B5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39677"/>
        </a:xfrm>
        <a:prstGeom prst="rect">
          <a:avLst/>
        </a:prstGeom>
        <a:blipFill>
          <a:blip xmlns:r="http://schemas.openxmlformats.org/officeDocument/2006/relationships" r:embed="rId45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0</xdr:col>
      <xdr:colOff>733424</xdr:colOff>
      <xdr:row>0</xdr:row>
      <xdr:rowOff>0</xdr:rowOff>
    </xdr:from>
    <xdr:to>
      <xdr:col>0</xdr:col>
      <xdr:colOff>1438274</xdr:colOff>
      <xdr:row>1</xdr:row>
      <xdr:rowOff>169588</xdr:rowOff>
    </xdr:to>
    <xdr:sp macro="" textlink="">
      <xdr:nvSpPr>
        <xdr:cNvPr id="182" name="矩形 181">
          <a:hlinkClick xmlns:r="http://schemas.openxmlformats.org/officeDocument/2006/relationships" r:id="rId46" tooltip="返回顶部"/>
          <a:extLst>
            <a:ext uri="{FF2B5EF4-FFF2-40B4-BE49-F238E27FC236}">
              <a16:creationId xmlns:a16="http://schemas.microsoft.com/office/drawing/2014/main" id="{00000000-0008-0000-1B00-0000B6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39677"/>
        </a:xfrm>
        <a:prstGeom prst="rect">
          <a:avLst/>
        </a:prstGeom>
        <a:blipFill>
          <a:blip xmlns:r="http://schemas.openxmlformats.org/officeDocument/2006/relationships" r:embed="rId45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0</xdr:col>
      <xdr:colOff>323170</xdr:colOff>
      <xdr:row>26</xdr:row>
      <xdr:rowOff>17009</xdr:rowOff>
    </xdr:from>
    <xdr:to>
      <xdr:col>0</xdr:col>
      <xdr:colOff>1336847</xdr:colOff>
      <xdr:row>26</xdr:row>
      <xdr:rowOff>1817009</xdr:rowOff>
    </xdr:to>
    <xdr:pic>
      <xdr:nvPicPr>
        <xdr:cNvPr id="47" name="图片 46" descr="Yew.png">
          <a:extLst>
            <a:ext uri="{FF2B5EF4-FFF2-40B4-BE49-F238E27FC236}">
              <a16:creationId xmlns:a16="http://schemas.microsoft.com/office/drawing/2014/main" id="{00000000-0008-0000-1B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170" y="41229643"/>
          <a:ext cx="1013677" cy="18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107157</xdr:colOff>
      <xdr:row>13</xdr:row>
      <xdr:rowOff>11907</xdr:rowOff>
    </xdr:from>
    <xdr:to>
      <xdr:col>0</xdr:col>
      <xdr:colOff>1517906</xdr:colOff>
      <xdr:row>13</xdr:row>
      <xdr:rowOff>1809751</xdr:rowOff>
    </xdr:to>
    <xdr:pic>
      <xdr:nvPicPr>
        <xdr:cNvPr id="49" name="图片 48" descr="核桃树">
          <a:extLst>
            <a:ext uri="{FF2B5EF4-FFF2-40B4-BE49-F238E27FC236}">
              <a16:creationId xmlns:a16="http://schemas.microsoft.com/office/drawing/2014/main" id="{00000000-0008-0000-1B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57" y="17299782"/>
          <a:ext cx="1410749" cy="1797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152400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</xdr:col>
      <xdr:colOff>180974</xdr:colOff>
      <xdr:row>0</xdr:row>
      <xdr:rowOff>0</xdr:rowOff>
    </xdr:from>
    <xdr:to>
      <xdr:col>2</xdr:col>
      <xdr:colOff>352424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15</xdr:col>
      <xdr:colOff>361950</xdr:colOff>
      <xdr:row>0</xdr:row>
      <xdr:rowOff>85725</xdr:rowOff>
    </xdr:from>
    <xdr:to>
      <xdr:col>16</xdr:col>
      <xdr:colOff>142875</xdr:colOff>
      <xdr:row>2</xdr:row>
      <xdr:rowOff>11275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F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8046" b="96552" l="4425" r="89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196" t="5748" r="8838"/>
        <a:stretch/>
      </xdr:blipFill>
      <xdr:spPr>
        <a:xfrm>
          <a:off x="8362950" y="85725"/>
          <a:ext cx="314325" cy="268450"/>
        </a:xfrm>
        <a:prstGeom prst="rect">
          <a:avLst/>
        </a:prstGeom>
      </xdr:spPr>
    </xdr:pic>
    <xdr:clientData/>
  </xdr:twoCellAnchor>
  <xdr:twoCellAnchor editAs="oneCell">
    <xdr:from>
      <xdr:col>16</xdr:col>
      <xdr:colOff>152400</xdr:colOff>
      <xdr:row>0</xdr:row>
      <xdr:rowOff>104775</xdr:rowOff>
    </xdr:from>
    <xdr:to>
      <xdr:col>16</xdr:col>
      <xdr:colOff>441127</xdr:colOff>
      <xdr:row>2</xdr:row>
      <xdr:rowOff>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F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4706" b="96471" l="2885" r="9423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529" r="6719" b="2341"/>
        <a:stretch/>
      </xdr:blipFill>
      <xdr:spPr>
        <a:xfrm>
          <a:off x="8686800" y="104775"/>
          <a:ext cx="288727" cy="23812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0</xdr:col>
      <xdr:colOff>704850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0</xdr:col>
      <xdr:colOff>733424</xdr:colOff>
      <xdr:row>0</xdr:row>
      <xdr:rowOff>0</xdr:rowOff>
    </xdr:from>
    <xdr:to>
      <xdr:col>2</xdr:col>
      <xdr:colOff>228599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</xdr:col>
      <xdr:colOff>0</xdr:colOff>
      <xdr:row>33</xdr:row>
      <xdr:rowOff>0</xdr:rowOff>
    </xdr:from>
    <xdr:to>
      <xdr:col>1</xdr:col>
      <xdr:colOff>304800</xdr:colOff>
      <xdr:row>33</xdr:row>
      <xdr:rowOff>304800</xdr:rowOff>
    </xdr:to>
    <xdr:pic>
      <xdr:nvPicPr>
        <xdr:cNvPr id="5" name="图片 4" descr="Edelweiß.png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9096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</xdr:col>
      <xdr:colOff>304800</xdr:colOff>
      <xdr:row>24</xdr:row>
      <xdr:rowOff>304800</xdr:rowOff>
    </xdr:to>
    <xdr:pic>
      <xdr:nvPicPr>
        <xdr:cNvPr id="7" name="图片 6" descr="Hafen-Chiming Bluebell.png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9401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</xdr:col>
      <xdr:colOff>304800</xdr:colOff>
      <xdr:row>32</xdr:row>
      <xdr:rowOff>304800</xdr:rowOff>
    </xdr:to>
    <xdr:pic>
      <xdr:nvPicPr>
        <xdr:cNvPr id="9" name="图片 8" descr="Hafen-Glimmermoss.png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12315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</xdr:col>
      <xdr:colOff>304800</xdr:colOff>
      <xdr:row>25</xdr:row>
      <xdr:rowOff>304800</xdr:rowOff>
    </xdr:to>
    <xdr:pic>
      <xdr:nvPicPr>
        <xdr:cNvPr id="11" name="图片 10" descr="Frog's Crown.png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9725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28575</xdr:rowOff>
    </xdr:from>
    <xdr:to>
      <xdr:col>2</xdr:col>
      <xdr:colOff>83939</xdr:colOff>
      <xdr:row>23</xdr:row>
      <xdr:rowOff>276225</xdr:rowOff>
    </xdr:to>
    <xdr:pic>
      <xdr:nvPicPr>
        <xdr:cNvPr id="13" name="图片 12" descr="Hafen-Tangled Bramble.png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9105900"/>
          <a:ext cx="503039" cy="24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66675</xdr:colOff>
      <xdr:row>20</xdr:row>
      <xdr:rowOff>314325</xdr:rowOff>
    </xdr:from>
    <xdr:to>
      <xdr:col>1</xdr:col>
      <xdr:colOff>257175</xdr:colOff>
      <xdr:row>22</xdr:row>
      <xdr:rowOff>53578</xdr:rowOff>
    </xdr:to>
    <xdr:pic>
      <xdr:nvPicPr>
        <xdr:cNvPr id="15" name="图片 14" descr="Hafen-Washed-up Bladderwrack.png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8420100"/>
          <a:ext cx="190500" cy="386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1</xdr:col>
      <xdr:colOff>304800</xdr:colOff>
      <xdr:row>20</xdr:row>
      <xdr:rowOff>304800</xdr:rowOff>
    </xdr:to>
    <xdr:pic>
      <xdr:nvPicPr>
        <xdr:cNvPr id="17" name="图片 16" descr="Hafen-Royal Toadstool.png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8105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16</xdr:row>
      <xdr:rowOff>0</xdr:rowOff>
    </xdr:from>
    <xdr:to>
      <xdr:col>1</xdr:col>
      <xdr:colOff>304800</xdr:colOff>
      <xdr:row>17</xdr:row>
      <xdr:rowOff>140494</xdr:rowOff>
    </xdr:to>
    <xdr:pic>
      <xdr:nvPicPr>
        <xdr:cNvPr id="21" name="图片 20" descr="Hafen-Uncommon Snapdragon.png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5" y="6105526"/>
          <a:ext cx="228600" cy="4643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304800</xdr:colOff>
      <xdr:row>12</xdr:row>
      <xdr:rowOff>304800</xdr:rowOff>
    </xdr:to>
    <xdr:pic>
      <xdr:nvPicPr>
        <xdr:cNvPr id="25" name="图片 24" descr="Hafen-Peculiar Flotsam.png">
          <a:extLst>
            <a:ext uri="{FF2B5EF4-FFF2-40B4-BE49-F238E27FC236}">
              <a16:creationId xmlns:a16="http://schemas.microsoft.com/office/drawing/2014/main" id="{00000000-0008-0000-15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3895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1</xdr:col>
      <xdr:colOff>304800</xdr:colOff>
      <xdr:row>13</xdr:row>
      <xdr:rowOff>304800</xdr:rowOff>
    </xdr:to>
    <xdr:pic>
      <xdr:nvPicPr>
        <xdr:cNvPr id="27" name="图片 26" descr="Bloated Bolete.png">
          <a:extLst>
            <a:ext uri="{FF2B5EF4-FFF2-40B4-BE49-F238E27FC236}">
              <a16:creationId xmlns:a16="http://schemas.microsoft.com/office/drawing/2014/main" id="{00000000-0008-0000-15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4219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1</xdr:col>
      <xdr:colOff>304800</xdr:colOff>
      <xdr:row>14</xdr:row>
      <xdr:rowOff>304800</xdr:rowOff>
    </xdr:to>
    <xdr:pic>
      <xdr:nvPicPr>
        <xdr:cNvPr id="28" name="图片 27" descr="Four-Leaf Clover.png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4543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</xdr:row>
      <xdr:rowOff>0</xdr:rowOff>
    </xdr:from>
    <xdr:to>
      <xdr:col>1</xdr:col>
      <xdr:colOff>257175</xdr:colOff>
      <xdr:row>12</xdr:row>
      <xdr:rowOff>101798</xdr:rowOff>
    </xdr:to>
    <xdr:pic>
      <xdr:nvPicPr>
        <xdr:cNvPr id="30" name="图片 29" descr="Hafen-Thorny Thistle.png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3552826"/>
          <a:ext cx="209550" cy="425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1</xdr:col>
      <xdr:colOff>304800</xdr:colOff>
      <xdr:row>9</xdr:row>
      <xdr:rowOff>304800</xdr:rowOff>
    </xdr:to>
    <xdr:pic>
      <xdr:nvPicPr>
        <xdr:cNvPr id="32" name="图片 31" descr="Hafen-Lady's Mantle.png">
          <a:extLst>
            <a:ext uri="{FF2B5EF4-FFF2-40B4-BE49-F238E27FC236}">
              <a16:creationId xmlns:a16="http://schemas.microsoft.com/office/drawing/2014/main" id="{00000000-0008-0000-15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3000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304800</xdr:colOff>
      <xdr:row>10</xdr:row>
      <xdr:rowOff>304800</xdr:rowOff>
    </xdr:to>
    <xdr:pic>
      <xdr:nvPicPr>
        <xdr:cNvPr id="36" name="图片 35" descr="Hafen-Dewy Lady's Mantle.png">
          <a:extLst>
            <a:ext uri="{FF2B5EF4-FFF2-40B4-BE49-F238E27FC236}">
              <a16:creationId xmlns:a16="http://schemas.microsoft.com/office/drawing/2014/main" id="{00000000-0008-0000-15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3724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304800</xdr:colOff>
      <xdr:row>4</xdr:row>
      <xdr:rowOff>304800</xdr:rowOff>
    </xdr:to>
    <xdr:pic>
      <xdr:nvPicPr>
        <xdr:cNvPr id="38" name="图片 37" descr="Hafen-Blueberries.png">
          <a:extLst>
            <a:ext uri="{FF2B5EF4-FFF2-40B4-BE49-F238E27FC236}">
              <a16:creationId xmlns:a16="http://schemas.microsoft.com/office/drawing/2014/main" id="{00000000-0008-0000-15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714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</xdr:col>
      <xdr:colOff>304800</xdr:colOff>
      <xdr:row>29</xdr:row>
      <xdr:rowOff>304800</xdr:rowOff>
    </xdr:to>
    <xdr:pic>
      <xdr:nvPicPr>
        <xdr:cNvPr id="40" name="图片 39" descr="Hafen-River Pearl Mussel.png">
          <a:extLst>
            <a:ext uri="{FF2B5EF4-FFF2-40B4-BE49-F238E27FC236}">
              <a16:creationId xmlns:a16="http://schemas.microsoft.com/office/drawing/2014/main" id="{00000000-0008-0000-15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98202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1</xdr:col>
      <xdr:colOff>285750</xdr:colOff>
      <xdr:row>31</xdr:row>
      <xdr:rowOff>285750</xdr:rowOff>
    </xdr:to>
    <xdr:pic>
      <xdr:nvPicPr>
        <xdr:cNvPr id="42" name="图片 41" descr="Blood Stern.png">
          <a:extLst>
            <a:ext uri="{FF2B5EF4-FFF2-40B4-BE49-F238E27FC236}">
              <a16:creationId xmlns:a16="http://schemas.microsoft.com/office/drawing/2014/main" id="{00000000-0008-0000-1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10467975"/>
          <a:ext cx="285750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1</xdr:col>
      <xdr:colOff>304800</xdr:colOff>
      <xdr:row>30</xdr:row>
      <xdr:rowOff>304800</xdr:rowOff>
    </xdr:to>
    <xdr:pic>
      <xdr:nvPicPr>
        <xdr:cNvPr id="44" name="图片 43" descr="Rainbowpad.png">
          <a:extLst>
            <a:ext uri="{FF2B5EF4-FFF2-40B4-BE49-F238E27FC236}">
              <a16:creationId xmlns:a16="http://schemas.microsoft.com/office/drawing/2014/main" id="{00000000-0008-0000-15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10144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</xdr:col>
      <xdr:colOff>304800</xdr:colOff>
      <xdr:row>28</xdr:row>
      <xdr:rowOff>304800</xdr:rowOff>
    </xdr:to>
    <xdr:pic>
      <xdr:nvPicPr>
        <xdr:cNvPr id="46" name="图片 45" descr="Cave Clay.png">
          <a:extLst>
            <a:ext uri="{FF2B5EF4-FFF2-40B4-BE49-F238E27FC236}">
              <a16:creationId xmlns:a16="http://schemas.microsoft.com/office/drawing/2014/main" id="{00000000-0008-0000-15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94964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1</xdr:col>
      <xdr:colOff>304800</xdr:colOff>
      <xdr:row>27</xdr:row>
      <xdr:rowOff>304800</xdr:rowOff>
    </xdr:to>
    <xdr:pic>
      <xdr:nvPicPr>
        <xdr:cNvPr id="48" name="图片 47" descr="Hafen-Cavebulb.png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91725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</xdr:col>
      <xdr:colOff>304800</xdr:colOff>
      <xdr:row>26</xdr:row>
      <xdr:rowOff>304800</xdr:rowOff>
    </xdr:to>
    <xdr:pic>
      <xdr:nvPicPr>
        <xdr:cNvPr id="50" name="图片 49" descr="Giant Puffball.png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8848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</xdr:col>
      <xdr:colOff>304800</xdr:colOff>
      <xdr:row>22</xdr:row>
      <xdr:rowOff>304800</xdr:rowOff>
    </xdr:to>
    <xdr:pic>
      <xdr:nvPicPr>
        <xdr:cNvPr id="52" name="图片 51" descr="Gray Clay.png">
          <a:extLst>
            <a:ext uri="{FF2B5EF4-FFF2-40B4-BE49-F238E27FC236}">
              <a16:creationId xmlns:a16="http://schemas.microsoft.com/office/drawing/2014/main" id="{00000000-0008-0000-15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75533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</xdr:col>
      <xdr:colOff>304800</xdr:colOff>
      <xdr:row>19</xdr:row>
      <xdr:rowOff>304800</xdr:rowOff>
    </xdr:to>
    <xdr:pic>
      <xdr:nvPicPr>
        <xdr:cNvPr id="54" name="图片 53" descr="Yellowfeet.png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65817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</xdr:col>
      <xdr:colOff>304800</xdr:colOff>
      <xdr:row>18</xdr:row>
      <xdr:rowOff>304800</xdr:rowOff>
    </xdr:to>
    <xdr:pic>
      <xdr:nvPicPr>
        <xdr:cNvPr id="56" name="图片 55" descr="Hafen-Candleberry.png">
          <a:extLst>
            <a:ext uri="{FF2B5EF4-FFF2-40B4-BE49-F238E27FC236}">
              <a16:creationId xmlns:a16="http://schemas.microsoft.com/office/drawing/2014/main" id="{00000000-0008-0000-15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6257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1</xdr:col>
      <xdr:colOff>304800</xdr:colOff>
      <xdr:row>17</xdr:row>
      <xdr:rowOff>304800</xdr:rowOff>
    </xdr:to>
    <xdr:pic>
      <xdr:nvPicPr>
        <xdr:cNvPr id="58" name="图片 57" descr="Hafen-Parasol Mushroom.png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5934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</xdr:col>
      <xdr:colOff>304800</xdr:colOff>
      <xdr:row>15</xdr:row>
      <xdr:rowOff>304800</xdr:rowOff>
    </xdr:to>
    <xdr:pic>
      <xdr:nvPicPr>
        <xdr:cNvPr id="60" name="图片 59" descr="Clover.png">
          <a:extLst>
            <a:ext uri="{FF2B5EF4-FFF2-40B4-BE49-F238E27FC236}">
              <a16:creationId xmlns:a16="http://schemas.microsoft.com/office/drawing/2014/main" id="{00000000-0008-0000-15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5286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1</xdr:col>
      <xdr:colOff>304800</xdr:colOff>
      <xdr:row>7</xdr:row>
      <xdr:rowOff>19050</xdr:rowOff>
    </xdr:to>
    <xdr:pic>
      <xdr:nvPicPr>
        <xdr:cNvPr id="33" name="图片 32" descr="Hafen-Dandelion.png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1800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7</xdr:row>
      <xdr:rowOff>19050</xdr:rowOff>
    </xdr:from>
    <xdr:to>
      <xdr:col>1</xdr:col>
      <xdr:colOff>361950</xdr:colOff>
      <xdr:row>8</xdr:row>
      <xdr:rowOff>0</xdr:rowOff>
    </xdr:to>
    <xdr:pic>
      <xdr:nvPicPr>
        <xdr:cNvPr id="34" name="图片 33" descr="刺痛Nettle.png">
          <a:extLst>
            <a:ext uri="{FF2B5EF4-FFF2-40B4-BE49-F238E27FC236}">
              <a16:creationId xmlns:a16="http://schemas.microsoft.com/office/drawing/2014/main" id="{00000000-0008-0000-15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" y="2105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1</xdr:col>
      <xdr:colOff>285750</xdr:colOff>
      <xdr:row>5</xdr:row>
      <xdr:rowOff>285750</xdr:rowOff>
    </xdr:to>
    <xdr:pic>
      <xdr:nvPicPr>
        <xdr:cNvPr id="37" name="图片 36" descr="Spindly Taproot.png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575" y="1038225"/>
          <a:ext cx="285750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6985</xdr:colOff>
      <xdr:row>2</xdr:row>
      <xdr:rowOff>11430</xdr:rowOff>
    </xdr:from>
    <xdr:ext cx="5792470" cy="10565130"/>
    <xdr:pic>
      <xdr:nvPicPr>
        <xdr:cNvPr id="2" name="图片 1" descr="信条中英文对照表">
          <a:extLst>
            <a:ext uri="{FF2B5EF4-FFF2-40B4-BE49-F238E27FC236}">
              <a16:creationId xmlns:a16="http://schemas.microsoft.com/office/drawing/2014/main" id="{03904C5B-C1D4-414B-AC0A-CA450C00B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41285" y="582930"/>
          <a:ext cx="5792470" cy="10565130"/>
        </a:xfrm>
        <a:prstGeom prst="rect">
          <a:avLst/>
        </a:prstGeom>
      </xdr:spPr>
    </xdr:pic>
    <xdr:clientData/>
  </xdr:oneCellAnchor>
  <xdr:twoCellAnchor>
    <xdr:from>
      <xdr:col>0</xdr:col>
      <xdr:colOff>1</xdr:colOff>
      <xdr:row>1</xdr:row>
      <xdr:rowOff>152400</xdr:rowOff>
    </xdr:from>
    <xdr:to>
      <xdr:col>0</xdr:col>
      <xdr:colOff>2066925</xdr:colOff>
      <xdr:row>2</xdr:row>
      <xdr:rowOff>28575</xdr:rowOff>
    </xdr:to>
    <xdr:cxnSp macro="">
      <xdr:nvCxnSpPr>
        <xdr:cNvPr id="4" name="直接箭头连接符 3">
          <a:extLst>
            <a:ext uri="{FF2B5EF4-FFF2-40B4-BE49-F238E27FC236}">
              <a16:creationId xmlns:a16="http://schemas.microsoft.com/office/drawing/2014/main" id="{2393EECF-921C-41FC-BFC4-B8CFC6D2E1F8}"/>
            </a:ext>
          </a:extLst>
        </xdr:cNvPr>
        <xdr:cNvCxnSpPr/>
      </xdr:nvCxnSpPr>
      <xdr:spPr>
        <a:xfrm flipH="1">
          <a:off x="1" y="723900"/>
          <a:ext cx="2066924" cy="123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469145</xdr:colOff>
      <xdr:row>26</xdr:row>
      <xdr:rowOff>9525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E3027973-1F68-49DD-B910-D394D61BBC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403345" cy="4467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76200</xdr:rowOff>
    </xdr:from>
    <xdr:to>
      <xdr:col>13</xdr:col>
      <xdr:colOff>513305</xdr:colOff>
      <xdr:row>60</xdr:row>
      <xdr:rowOff>14944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8BE737BB-605D-4432-855C-33F31CC586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05350"/>
          <a:ext cx="7447505" cy="55965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142875</xdr:rowOff>
    </xdr:from>
    <xdr:to>
      <xdr:col>13</xdr:col>
      <xdr:colOff>504825</xdr:colOff>
      <xdr:row>93</xdr:row>
      <xdr:rowOff>132171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106F6ED9-2D26-46BD-BF77-5FD2A1C12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601325"/>
          <a:ext cx="7439025" cy="547569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85725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</xdr:col>
      <xdr:colOff>114299</xdr:colOff>
      <xdr:row>0</xdr:row>
      <xdr:rowOff>0</xdr:rowOff>
    </xdr:from>
    <xdr:to>
      <xdr:col>1</xdr:col>
      <xdr:colOff>819149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15</xdr:col>
      <xdr:colOff>361950</xdr:colOff>
      <xdr:row>0</xdr:row>
      <xdr:rowOff>85725</xdr:rowOff>
    </xdr:from>
    <xdr:to>
      <xdr:col>16</xdr:col>
      <xdr:colOff>142875</xdr:colOff>
      <xdr:row>2</xdr:row>
      <xdr:rowOff>11275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8046" b="96552" l="4425" r="89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196" t="5748" r="8838"/>
        <a:stretch/>
      </xdr:blipFill>
      <xdr:spPr>
        <a:xfrm>
          <a:off x="8362950" y="85725"/>
          <a:ext cx="314325" cy="268450"/>
        </a:xfrm>
        <a:prstGeom prst="rect">
          <a:avLst/>
        </a:prstGeom>
      </xdr:spPr>
    </xdr:pic>
    <xdr:clientData/>
  </xdr:twoCellAnchor>
  <xdr:twoCellAnchor editAs="oneCell">
    <xdr:from>
      <xdr:col>16</xdr:col>
      <xdr:colOff>152400</xdr:colOff>
      <xdr:row>0</xdr:row>
      <xdr:rowOff>104775</xdr:rowOff>
    </xdr:from>
    <xdr:to>
      <xdr:col>16</xdr:col>
      <xdr:colOff>441127</xdr:colOff>
      <xdr:row>2</xdr:row>
      <xdr:rowOff>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4706" b="96471" l="2885" r="9423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529" r="6719" b="2341"/>
        <a:stretch/>
      </xdr:blipFill>
      <xdr:spPr>
        <a:xfrm>
          <a:off x="8686800" y="104775"/>
          <a:ext cx="288727" cy="238126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6</xdr:row>
      <xdr:rowOff>171450</xdr:rowOff>
    </xdr:from>
    <xdr:to>
      <xdr:col>6</xdr:col>
      <xdr:colOff>609061</xdr:colOff>
      <xdr:row>11</xdr:row>
      <xdr:rowOff>380758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81A5DB39-1687-414C-A8EF-010468166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76400" y="1209675"/>
          <a:ext cx="4314286" cy="193333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0</xdr:col>
      <xdr:colOff>704850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0</xdr:col>
      <xdr:colOff>733424</xdr:colOff>
      <xdr:row>0</xdr:row>
      <xdr:rowOff>0</xdr:rowOff>
    </xdr:from>
    <xdr:to>
      <xdr:col>1</xdr:col>
      <xdr:colOff>647699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</xdr:col>
      <xdr:colOff>219075</xdr:colOff>
      <xdr:row>4</xdr:row>
      <xdr:rowOff>47625</xdr:rowOff>
    </xdr:from>
    <xdr:to>
      <xdr:col>1</xdr:col>
      <xdr:colOff>523875</xdr:colOff>
      <xdr:row>4</xdr:row>
      <xdr:rowOff>352425</xdr:rowOff>
    </xdr:to>
    <xdr:pic>
      <xdr:nvPicPr>
        <xdr:cNvPr id="117" name="图片 116" descr="精细胸针">
          <a:extLst>
            <a:ext uri="{FF2B5EF4-FFF2-40B4-BE49-F238E27FC236}">
              <a16:creationId xmlns:a16="http://schemas.microsoft.com/office/drawing/2014/main" id="{00000000-0008-0000-03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762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5</xdr:row>
      <xdr:rowOff>47096</xdr:rowOff>
    </xdr:from>
    <xdr:to>
      <xdr:col>1</xdr:col>
      <xdr:colOff>523875</xdr:colOff>
      <xdr:row>5</xdr:row>
      <xdr:rowOff>351896</xdr:rowOff>
    </xdr:to>
    <xdr:pic>
      <xdr:nvPicPr>
        <xdr:cNvPr id="118" name="图片 117" descr="镀金叶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14247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6</xdr:row>
      <xdr:rowOff>46567</xdr:rowOff>
    </xdr:from>
    <xdr:to>
      <xdr:col>1</xdr:col>
      <xdr:colOff>523875</xdr:colOff>
      <xdr:row>6</xdr:row>
      <xdr:rowOff>351367</xdr:rowOff>
    </xdr:to>
    <xdr:pic>
      <xdr:nvPicPr>
        <xdr:cNvPr id="119" name="图片 118" descr="镀金石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522942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7</xdr:row>
      <xdr:rowOff>46038</xdr:rowOff>
    </xdr:from>
    <xdr:to>
      <xdr:col>1</xdr:col>
      <xdr:colOff>523875</xdr:colOff>
      <xdr:row>7</xdr:row>
      <xdr:rowOff>350838</xdr:rowOff>
    </xdr:to>
    <xdr:pic>
      <xdr:nvPicPr>
        <xdr:cNvPr id="120" name="图片 119" descr="天猫爪">
          <a:extLst>
            <a:ext uri="{FF2B5EF4-FFF2-40B4-BE49-F238E27FC236}">
              <a16:creationId xmlns:a16="http://schemas.microsoft.com/office/drawing/2014/main" id="{00000000-0008-0000-03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90341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8</xdr:row>
      <xdr:rowOff>45509</xdr:rowOff>
    </xdr:from>
    <xdr:to>
      <xdr:col>1</xdr:col>
      <xdr:colOff>523875</xdr:colOff>
      <xdr:row>8</xdr:row>
      <xdr:rowOff>350309</xdr:rowOff>
    </xdr:to>
    <xdr:pic>
      <xdr:nvPicPr>
        <xdr:cNvPr id="121" name="图片 120" descr="铁匠的摆设">
          <a:extLst>
            <a:ext uri="{FF2B5EF4-FFF2-40B4-BE49-F238E27FC236}">
              <a16:creationId xmlns:a16="http://schemas.microsoft.com/office/drawing/2014/main" id="{00000000-0008-0000-03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28388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9</xdr:row>
      <xdr:rowOff>44980</xdr:rowOff>
    </xdr:from>
    <xdr:to>
      <xdr:col>1</xdr:col>
      <xdr:colOff>523875</xdr:colOff>
      <xdr:row>9</xdr:row>
      <xdr:rowOff>349780</xdr:rowOff>
    </xdr:to>
    <xdr:pic>
      <xdr:nvPicPr>
        <xdr:cNvPr id="122" name="图片 121" descr="摇滚水晶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66435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10</xdr:row>
      <xdr:rowOff>44451</xdr:rowOff>
    </xdr:from>
    <xdr:to>
      <xdr:col>1</xdr:col>
      <xdr:colOff>523875</xdr:colOff>
      <xdr:row>10</xdr:row>
      <xdr:rowOff>349251</xdr:rowOff>
    </xdr:to>
    <xdr:pic>
      <xdr:nvPicPr>
        <xdr:cNvPr id="123" name="图片 122" descr="熊牙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304482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11</xdr:row>
      <xdr:rowOff>43922</xdr:rowOff>
    </xdr:from>
    <xdr:to>
      <xdr:col>1</xdr:col>
      <xdr:colOff>523875</xdr:colOff>
      <xdr:row>11</xdr:row>
      <xdr:rowOff>348722</xdr:rowOff>
    </xdr:to>
    <xdr:pic>
      <xdr:nvPicPr>
        <xdr:cNvPr id="124" name="图片 123" descr="羊毛填充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3425297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214313</xdr:colOff>
      <xdr:row>12</xdr:row>
      <xdr:rowOff>43393</xdr:rowOff>
    </xdr:from>
    <xdr:to>
      <xdr:col>1</xdr:col>
      <xdr:colOff>528638</xdr:colOff>
      <xdr:row>12</xdr:row>
      <xdr:rowOff>367243</xdr:rowOff>
    </xdr:to>
    <xdr:pic>
      <xdr:nvPicPr>
        <xdr:cNvPr id="125" name="图片 124" descr="加强下摆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888" y="3805768"/>
          <a:ext cx="314325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13</xdr:row>
      <xdr:rowOff>61914</xdr:rowOff>
    </xdr:from>
    <xdr:to>
      <xdr:col>1</xdr:col>
      <xdr:colOff>514350</xdr:colOff>
      <xdr:row>13</xdr:row>
      <xdr:rowOff>347664</xdr:rowOff>
    </xdr:to>
    <xdr:pic>
      <xdr:nvPicPr>
        <xdr:cNvPr id="126" name="图片 125" descr="丝带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4205289"/>
          <a:ext cx="285750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14</xdr:row>
      <xdr:rowOff>42335</xdr:rowOff>
    </xdr:from>
    <xdr:to>
      <xdr:col>1</xdr:col>
      <xdr:colOff>523875</xdr:colOff>
      <xdr:row>14</xdr:row>
      <xdr:rowOff>347135</xdr:rowOff>
    </xdr:to>
    <xdr:pic>
      <xdr:nvPicPr>
        <xdr:cNvPr id="127" name="图片 126" descr="宝贵的细节">
          <a:extLst>
            <a:ext uri="{FF2B5EF4-FFF2-40B4-BE49-F238E27FC236}">
              <a16:creationId xmlns:a16="http://schemas.microsoft.com/office/drawing/2014/main" id="{00000000-0008-0000-03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456671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15</xdr:row>
      <xdr:rowOff>41806</xdr:rowOff>
    </xdr:from>
    <xdr:to>
      <xdr:col>1</xdr:col>
      <xdr:colOff>523875</xdr:colOff>
      <xdr:row>15</xdr:row>
      <xdr:rowOff>346606</xdr:rowOff>
    </xdr:to>
    <xdr:pic>
      <xdr:nvPicPr>
        <xdr:cNvPr id="128" name="图片 127" descr="冒烟">
          <a:extLst>
            <a:ext uri="{FF2B5EF4-FFF2-40B4-BE49-F238E27FC236}">
              <a16:creationId xmlns:a16="http://schemas.microsoft.com/office/drawing/2014/main" id="{00000000-0008-0000-03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494718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16</xdr:row>
      <xdr:rowOff>41277</xdr:rowOff>
    </xdr:from>
    <xdr:to>
      <xdr:col>1</xdr:col>
      <xdr:colOff>514350</xdr:colOff>
      <xdr:row>16</xdr:row>
      <xdr:rowOff>336552</xdr:rowOff>
    </xdr:to>
    <xdr:pic>
      <xdr:nvPicPr>
        <xdr:cNvPr id="129" name="图片 128" descr="Forager的胸针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5327652"/>
          <a:ext cx="285750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17</xdr:row>
      <xdr:rowOff>31223</xdr:rowOff>
    </xdr:from>
    <xdr:to>
      <xdr:col>1</xdr:col>
      <xdr:colOff>523875</xdr:colOff>
      <xdr:row>17</xdr:row>
      <xdr:rowOff>336023</xdr:rowOff>
    </xdr:to>
    <xdr:pic>
      <xdr:nvPicPr>
        <xdr:cNvPr id="130" name="图片 129" descr="心木叶">
          <a:extLst>
            <a:ext uri="{FF2B5EF4-FFF2-40B4-BE49-F238E27FC236}">
              <a16:creationId xmlns:a16="http://schemas.microsoft.com/office/drawing/2014/main" id="{00000000-0008-0000-03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5698598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18</xdr:row>
      <xdr:rowOff>30694</xdr:rowOff>
    </xdr:from>
    <xdr:to>
      <xdr:col>1</xdr:col>
      <xdr:colOff>523875</xdr:colOff>
      <xdr:row>18</xdr:row>
      <xdr:rowOff>335494</xdr:rowOff>
    </xdr:to>
    <xdr:pic>
      <xdr:nvPicPr>
        <xdr:cNvPr id="131" name="图片 130" descr="玻璃珠">
          <a:extLst>
            <a:ext uri="{FF2B5EF4-FFF2-40B4-BE49-F238E27FC236}">
              <a16:creationId xmlns:a16="http://schemas.microsoft.com/office/drawing/2014/main" id="{00000000-0008-0000-03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607906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19</xdr:row>
      <xdr:rowOff>30165</xdr:rowOff>
    </xdr:from>
    <xdr:to>
      <xdr:col>1</xdr:col>
      <xdr:colOff>523875</xdr:colOff>
      <xdr:row>19</xdr:row>
      <xdr:rowOff>334965</xdr:rowOff>
    </xdr:to>
    <xdr:pic>
      <xdr:nvPicPr>
        <xdr:cNvPr id="132" name="图片 131" descr="皮革补丁">
          <a:extLst>
            <a:ext uri="{FF2B5EF4-FFF2-40B4-BE49-F238E27FC236}">
              <a16:creationId xmlns:a16="http://schemas.microsoft.com/office/drawing/2014/main" id="{00000000-0008-0000-03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645954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20</xdr:row>
      <xdr:rowOff>29636</xdr:rowOff>
    </xdr:from>
    <xdr:to>
      <xdr:col>1</xdr:col>
      <xdr:colOff>523875</xdr:colOff>
      <xdr:row>20</xdr:row>
      <xdr:rowOff>334436</xdr:rowOff>
    </xdr:to>
    <xdr:pic>
      <xdr:nvPicPr>
        <xdr:cNvPr id="133" name="图片 132" descr="蜡浸渍衬里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684001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21</xdr:row>
      <xdr:rowOff>29107</xdr:rowOff>
    </xdr:from>
    <xdr:to>
      <xdr:col>1</xdr:col>
      <xdr:colOff>523875</xdr:colOff>
      <xdr:row>21</xdr:row>
      <xdr:rowOff>333907</xdr:rowOff>
    </xdr:to>
    <xdr:pic>
      <xdr:nvPicPr>
        <xdr:cNvPr id="134" name="图片 133" descr="羽毛小饰品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7220482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22</xdr:row>
      <xdr:rowOff>28578</xdr:rowOff>
    </xdr:from>
    <xdr:to>
      <xdr:col>1</xdr:col>
      <xdr:colOff>523875</xdr:colOff>
      <xdr:row>22</xdr:row>
      <xdr:rowOff>333378</xdr:rowOff>
    </xdr:to>
    <xdr:pic>
      <xdr:nvPicPr>
        <xdr:cNvPr id="135" name="图片 134" descr="羽毛填充">
          <a:extLst>
            <a:ext uri="{FF2B5EF4-FFF2-40B4-BE49-F238E27FC236}">
              <a16:creationId xmlns:a16="http://schemas.microsoft.com/office/drawing/2014/main" id="{00000000-0008-0000-03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760095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23</xdr:row>
      <xdr:rowOff>28049</xdr:rowOff>
    </xdr:from>
    <xdr:to>
      <xdr:col>1</xdr:col>
      <xdr:colOff>523875</xdr:colOff>
      <xdr:row>23</xdr:row>
      <xdr:rowOff>332849</xdr:rowOff>
    </xdr:to>
    <xdr:pic>
      <xdr:nvPicPr>
        <xdr:cNvPr id="136" name="图片 135" descr="天猫爪">
          <a:extLst>
            <a:ext uri="{FF2B5EF4-FFF2-40B4-BE49-F238E27FC236}">
              <a16:creationId xmlns:a16="http://schemas.microsoft.com/office/drawing/2014/main" id="{00000000-0008-0000-03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798142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228600</xdr:colOff>
      <xdr:row>24</xdr:row>
      <xdr:rowOff>27520</xdr:rowOff>
    </xdr:from>
    <xdr:to>
      <xdr:col>1</xdr:col>
      <xdr:colOff>514350</xdr:colOff>
      <xdr:row>24</xdr:row>
      <xdr:rowOff>303745</xdr:rowOff>
    </xdr:to>
    <xdr:pic>
      <xdr:nvPicPr>
        <xdr:cNvPr id="137" name="图片 136" descr="花式扣">
          <a:extLst>
            <a:ext uri="{FF2B5EF4-FFF2-40B4-BE49-F238E27FC236}">
              <a16:creationId xmlns:a16="http://schemas.microsoft.com/office/drawing/2014/main" id="{00000000-0008-0000-03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8361895"/>
          <a:ext cx="28575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24</xdr:row>
      <xdr:rowOff>379416</xdr:rowOff>
    </xdr:from>
    <xdr:to>
      <xdr:col>1</xdr:col>
      <xdr:colOff>523875</xdr:colOff>
      <xdr:row>25</xdr:row>
      <xdr:rowOff>303216</xdr:rowOff>
    </xdr:to>
    <xdr:pic>
      <xdr:nvPicPr>
        <xdr:cNvPr id="138" name="图片 137" descr="旋花糖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871379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25</xdr:row>
      <xdr:rowOff>378887</xdr:rowOff>
    </xdr:from>
    <xdr:to>
      <xdr:col>1</xdr:col>
      <xdr:colOff>533400</xdr:colOff>
      <xdr:row>26</xdr:row>
      <xdr:rowOff>321737</xdr:rowOff>
    </xdr:to>
    <xdr:pic>
      <xdr:nvPicPr>
        <xdr:cNvPr id="139" name="图片 138" descr="绗缝填料">
          <a:extLst>
            <a:ext uri="{FF2B5EF4-FFF2-40B4-BE49-F238E27FC236}">
              <a16:creationId xmlns:a16="http://schemas.microsoft.com/office/drawing/2014/main" id="{00000000-0008-0000-03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9094262"/>
          <a:ext cx="3238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214313</xdr:colOff>
      <xdr:row>27</xdr:row>
      <xdr:rowOff>16408</xdr:rowOff>
    </xdr:from>
    <xdr:to>
      <xdr:col>1</xdr:col>
      <xdr:colOff>528638</xdr:colOff>
      <xdr:row>27</xdr:row>
      <xdr:rowOff>330733</xdr:rowOff>
    </xdr:to>
    <xdr:pic>
      <xdr:nvPicPr>
        <xdr:cNvPr id="140" name="图片 139" descr="丝绸缝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4888" y="9493783"/>
          <a:ext cx="314325" cy="314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28</xdr:row>
      <xdr:rowOff>25404</xdr:rowOff>
    </xdr:from>
    <xdr:to>
      <xdr:col>1</xdr:col>
      <xdr:colOff>523875</xdr:colOff>
      <xdr:row>28</xdr:row>
      <xdr:rowOff>330204</xdr:rowOff>
    </xdr:to>
    <xdr:pic>
      <xdr:nvPicPr>
        <xdr:cNvPr id="141" name="图片 140" descr="铅鲍伯">
          <a:extLst>
            <a:ext uri="{FF2B5EF4-FFF2-40B4-BE49-F238E27FC236}">
              <a16:creationId xmlns:a16="http://schemas.microsoft.com/office/drawing/2014/main" id="{00000000-0008-0000-03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988377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40</xdr:row>
      <xdr:rowOff>47625</xdr:rowOff>
    </xdr:from>
    <xdr:to>
      <xdr:col>1</xdr:col>
      <xdr:colOff>523875</xdr:colOff>
      <xdr:row>40</xdr:row>
      <xdr:rowOff>352425</xdr:rowOff>
    </xdr:to>
    <xdr:pic>
      <xdr:nvPicPr>
        <xdr:cNvPr id="142" name="图片 141" descr="金属按钮">
          <a:extLst>
            <a:ext uri="{FF2B5EF4-FFF2-40B4-BE49-F238E27FC236}">
              <a16:creationId xmlns:a16="http://schemas.microsoft.com/office/drawing/2014/main" id="{00000000-0008-0000-03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4478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39</xdr:row>
      <xdr:rowOff>48160</xdr:rowOff>
    </xdr:from>
    <xdr:to>
      <xdr:col>1</xdr:col>
      <xdr:colOff>523875</xdr:colOff>
      <xdr:row>39</xdr:row>
      <xdr:rowOff>352960</xdr:rowOff>
    </xdr:to>
    <xdr:pic>
      <xdr:nvPicPr>
        <xdr:cNvPr id="143" name="图片 142" descr="树皮加固">
          <a:extLst>
            <a:ext uri="{FF2B5EF4-FFF2-40B4-BE49-F238E27FC236}">
              <a16:creationId xmlns:a16="http://schemas.microsoft.com/office/drawing/2014/main" id="{00000000-0008-0000-03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409753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37</xdr:row>
      <xdr:rowOff>49218</xdr:rowOff>
    </xdr:from>
    <xdr:to>
      <xdr:col>1</xdr:col>
      <xdr:colOff>523875</xdr:colOff>
      <xdr:row>37</xdr:row>
      <xdr:rowOff>354018</xdr:rowOff>
    </xdr:to>
    <xdr:pic>
      <xdr:nvPicPr>
        <xdr:cNvPr id="145" name="图片 144" descr="硬金属铆钉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3336593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36</xdr:row>
      <xdr:rowOff>49747</xdr:rowOff>
    </xdr:from>
    <xdr:to>
      <xdr:col>1</xdr:col>
      <xdr:colOff>523875</xdr:colOff>
      <xdr:row>36</xdr:row>
      <xdr:rowOff>354547</xdr:rowOff>
    </xdr:to>
    <xdr:pic>
      <xdr:nvPicPr>
        <xdr:cNvPr id="146" name="图片 145" descr="细骨小饰品">
          <a:extLst>
            <a:ext uri="{FF2B5EF4-FFF2-40B4-BE49-F238E27FC236}">
              <a16:creationId xmlns:a16="http://schemas.microsoft.com/office/drawing/2014/main" id="{00000000-0008-0000-03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2956122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38</xdr:row>
      <xdr:rowOff>48689</xdr:rowOff>
    </xdr:from>
    <xdr:to>
      <xdr:col>1</xdr:col>
      <xdr:colOff>523875</xdr:colOff>
      <xdr:row>38</xdr:row>
      <xdr:rowOff>353489</xdr:rowOff>
    </xdr:to>
    <xdr:pic>
      <xdr:nvPicPr>
        <xdr:cNvPr id="147" name="图片 146" descr="骨针">
          <a:extLst>
            <a:ext uri="{FF2B5EF4-FFF2-40B4-BE49-F238E27FC236}">
              <a16:creationId xmlns:a16="http://schemas.microsoft.com/office/drawing/2014/main" id="{00000000-0008-0000-03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371706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34</xdr:row>
      <xdr:rowOff>50805</xdr:rowOff>
    </xdr:from>
    <xdr:to>
      <xdr:col>1</xdr:col>
      <xdr:colOff>523875</xdr:colOff>
      <xdr:row>34</xdr:row>
      <xdr:rowOff>355605</xdr:rowOff>
    </xdr:to>
    <xdr:pic>
      <xdr:nvPicPr>
        <xdr:cNvPr id="148" name="图片 147" descr="鼹鼠的爪骨">
          <a:extLst>
            <a:ext uri="{FF2B5EF4-FFF2-40B4-BE49-F238E27FC236}">
              <a16:creationId xmlns:a16="http://schemas.microsoft.com/office/drawing/2014/main" id="{00000000-0008-0000-03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219518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35</xdr:row>
      <xdr:rowOff>50276</xdr:rowOff>
    </xdr:from>
    <xdr:to>
      <xdr:col>1</xdr:col>
      <xdr:colOff>523875</xdr:colOff>
      <xdr:row>35</xdr:row>
      <xdr:rowOff>355076</xdr:rowOff>
    </xdr:to>
    <xdr:pic>
      <xdr:nvPicPr>
        <xdr:cNvPr id="149" name="图片 148" descr="图案刺绣">
          <a:extLst>
            <a:ext uri="{FF2B5EF4-FFF2-40B4-BE49-F238E27FC236}">
              <a16:creationId xmlns:a16="http://schemas.microsoft.com/office/drawing/2014/main" id="{00000000-0008-0000-03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2575651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33</xdr:row>
      <xdr:rowOff>51334</xdr:rowOff>
    </xdr:from>
    <xdr:to>
      <xdr:col>1</xdr:col>
      <xdr:colOff>523875</xdr:colOff>
      <xdr:row>33</xdr:row>
      <xdr:rowOff>356134</xdr:rowOff>
    </xdr:to>
    <xdr:pic>
      <xdr:nvPicPr>
        <xdr:cNvPr id="150" name="图片 149" descr="龙根花边">
          <a:extLst>
            <a:ext uri="{FF2B5EF4-FFF2-40B4-BE49-F238E27FC236}">
              <a16:creationId xmlns:a16="http://schemas.microsoft.com/office/drawing/2014/main" id="{00000000-0008-0000-03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181470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209550</xdr:colOff>
      <xdr:row>32</xdr:row>
      <xdr:rowOff>61388</xdr:rowOff>
    </xdr:from>
    <xdr:to>
      <xdr:col>1</xdr:col>
      <xdr:colOff>533400</xdr:colOff>
      <xdr:row>32</xdr:row>
      <xdr:rowOff>356663</xdr:rowOff>
    </xdr:to>
    <xdr:pic>
      <xdr:nvPicPr>
        <xdr:cNvPr id="151" name="图片 150" descr="厨师的针">
          <a:extLst>
            <a:ext uri="{FF2B5EF4-FFF2-40B4-BE49-F238E27FC236}">
              <a16:creationId xmlns:a16="http://schemas.microsoft.com/office/drawing/2014/main" id="{00000000-0008-0000-03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11443763"/>
          <a:ext cx="323850" cy="295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31</xdr:row>
      <xdr:rowOff>61917</xdr:rowOff>
    </xdr:from>
    <xdr:to>
      <xdr:col>1</xdr:col>
      <xdr:colOff>523875</xdr:colOff>
      <xdr:row>31</xdr:row>
      <xdr:rowOff>366717</xdr:rowOff>
    </xdr:to>
    <xdr:pic>
      <xdr:nvPicPr>
        <xdr:cNvPr id="152" name="图片 151" descr="甲壳素片">
          <a:extLst>
            <a:ext uri="{FF2B5EF4-FFF2-40B4-BE49-F238E27FC236}">
              <a16:creationId xmlns:a16="http://schemas.microsoft.com/office/drawing/2014/main" id="{00000000-0008-0000-03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1063292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30</xdr:row>
      <xdr:rowOff>24346</xdr:rowOff>
    </xdr:from>
    <xdr:to>
      <xdr:col>1</xdr:col>
      <xdr:colOff>542925</xdr:colOff>
      <xdr:row>30</xdr:row>
      <xdr:rowOff>367246</xdr:rowOff>
    </xdr:to>
    <xdr:pic>
      <xdr:nvPicPr>
        <xdr:cNvPr id="153" name="图片 152" descr="额外的缝线">
          <a:extLst>
            <a:ext uri="{FF2B5EF4-FFF2-40B4-BE49-F238E27FC236}">
              <a16:creationId xmlns:a16="http://schemas.microsoft.com/office/drawing/2014/main" id="{00000000-0008-0000-03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10644721"/>
          <a:ext cx="342900" cy="342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219075</xdr:colOff>
      <xdr:row>29</xdr:row>
      <xdr:rowOff>24875</xdr:rowOff>
    </xdr:from>
    <xdr:to>
      <xdr:col>1</xdr:col>
      <xdr:colOff>523875</xdr:colOff>
      <xdr:row>29</xdr:row>
      <xdr:rowOff>329675</xdr:rowOff>
    </xdr:to>
    <xdr:pic>
      <xdr:nvPicPr>
        <xdr:cNvPr id="154" name="图片 153" descr="天猫爪">
          <a:extLst>
            <a:ext uri="{FF2B5EF4-FFF2-40B4-BE49-F238E27FC236}">
              <a16:creationId xmlns:a16="http://schemas.microsoft.com/office/drawing/2014/main" id="{00000000-0008-0000-03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02642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171450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</xdr:col>
      <xdr:colOff>200024</xdr:colOff>
      <xdr:row>0</xdr:row>
      <xdr:rowOff>0</xdr:rowOff>
    </xdr:from>
    <xdr:to>
      <xdr:col>2</xdr:col>
      <xdr:colOff>371474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15</xdr:col>
      <xdr:colOff>361950</xdr:colOff>
      <xdr:row>0</xdr:row>
      <xdr:rowOff>85725</xdr:rowOff>
    </xdr:from>
    <xdr:to>
      <xdr:col>16</xdr:col>
      <xdr:colOff>142875</xdr:colOff>
      <xdr:row>2</xdr:row>
      <xdr:rowOff>11275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8046" b="96552" l="4425" r="89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6196" t="5748" r="8838"/>
        <a:stretch/>
      </xdr:blipFill>
      <xdr:spPr>
        <a:xfrm>
          <a:off x="8362950" y="85725"/>
          <a:ext cx="314325" cy="268450"/>
        </a:xfrm>
        <a:prstGeom prst="rect">
          <a:avLst/>
        </a:prstGeom>
      </xdr:spPr>
    </xdr:pic>
    <xdr:clientData/>
  </xdr:twoCellAnchor>
  <xdr:twoCellAnchor editAs="oneCell">
    <xdr:from>
      <xdr:col>16</xdr:col>
      <xdr:colOff>152400</xdr:colOff>
      <xdr:row>0</xdr:row>
      <xdr:rowOff>104775</xdr:rowOff>
    </xdr:from>
    <xdr:to>
      <xdr:col>16</xdr:col>
      <xdr:colOff>441127</xdr:colOff>
      <xdr:row>2</xdr:row>
      <xdr:rowOff>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4706" b="96471" l="2885" r="9423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529" r="6719" b="2341"/>
        <a:stretch/>
      </xdr:blipFill>
      <xdr:spPr>
        <a:xfrm>
          <a:off x="8686800" y="104775"/>
          <a:ext cx="288727" cy="2381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2</xdr:col>
      <xdr:colOff>152400</xdr:colOff>
      <xdr:row>94</xdr:row>
      <xdr:rowOff>9525</xdr:rowOff>
    </xdr:to>
    <xdr:pic>
      <xdr:nvPicPr>
        <xdr:cNvPr id="8" name="图片 7" descr="Hafen-Meatgrinder.png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752475"/>
          <a:ext cx="1219200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108</xdr:row>
      <xdr:rowOff>28575</xdr:rowOff>
    </xdr:from>
    <xdr:to>
      <xdr:col>1</xdr:col>
      <xdr:colOff>314325</xdr:colOff>
      <xdr:row>109</xdr:row>
      <xdr:rowOff>123825</xdr:rowOff>
    </xdr:to>
    <xdr:pic>
      <xdr:nvPicPr>
        <xdr:cNvPr id="11" name="图片 10" descr="Metal-Cauldron.png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6610350"/>
          <a:ext cx="238125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209550</xdr:colOff>
      <xdr:row>51</xdr:row>
      <xdr:rowOff>123825</xdr:rowOff>
    </xdr:from>
    <xdr:to>
      <xdr:col>2</xdr:col>
      <xdr:colOff>76200</xdr:colOff>
      <xdr:row>57</xdr:row>
      <xdr:rowOff>9525</xdr:rowOff>
    </xdr:to>
    <xdr:pic>
      <xdr:nvPicPr>
        <xdr:cNvPr id="13" name="图片 12" descr="Hafen-Herbalist Table.png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7886700"/>
          <a:ext cx="933450" cy="102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104775</xdr:colOff>
      <xdr:row>208</xdr:row>
      <xdr:rowOff>95250</xdr:rowOff>
    </xdr:from>
    <xdr:to>
      <xdr:col>1</xdr:col>
      <xdr:colOff>409575</xdr:colOff>
      <xdr:row>210</xdr:row>
      <xdr:rowOff>19050</xdr:rowOff>
    </xdr:to>
    <xdr:pic>
      <xdr:nvPicPr>
        <xdr:cNvPr id="14" name="图片 13" descr="金属Axe.png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175" y="9991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133351</xdr:colOff>
      <xdr:row>280</xdr:row>
      <xdr:rowOff>142875</xdr:rowOff>
    </xdr:from>
    <xdr:to>
      <xdr:col>1</xdr:col>
      <xdr:colOff>419101</xdr:colOff>
      <xdr:row>282</xdr:row>
      <xdr:rowOff>31296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backgroundRemoval t="0" b="100000" l="0" r="100000">
                      <a14:backgroundMark x1="74286" y1="87879" x2="82857" y2="72727"/>
                      <a14:backgroundMark x1="68571" y1="54545" x2="82857" y2="51515"/>
                      <a14:backgroundMark x1="65714" y1="66667" x2="82857" y2="57576"/>
                      <a14:backgroundMark x1="91429" y1="93939" x2="94286" y2="24242"/>
                      <a14:backgroundMark x1="82857" y1="96970" x2="88571" y2="42424"/>
                      <a14:backgroundMark x1="45714" y1="93939" x2="68571" y2="75758"/>
                      <a14:backgroundMark x1="57143" y1="93939" x2="82857" y2="93939"/>
                      <a14:backgroundMark x1="14286" y1="90909" x2="2857" y2="72727"/>
                      <a14:backgroundMark x1="11429" y1="72727" x2="22857" y2="54545"/>
                      <a14:backgroundMark x1="20000" y1="42424" x2="2857" y2="30303"/>
                      <a14:backgroundMark x1="20000" y1="51515" x2="22857" y2="45455"/>
                      <a14:backgroundMark x1="8571" y1="24242" x2="8571" y2="6061"/>
                      <a14:backgroundMark x1="11429" y1="6061" x2="48571" y2="3030"/>
                      <a14:backgroundMark x1="54286" y1="3030" x2="88571" y2="12121"/>
                      <a14:backgroundMark x1="91429" y1="15152" x2="97143" y2="21212"/>
                      <a14:backgroundMark x1="8571" y1="96970" x2="5714" y2="96970"/>
                      <a14:backgroundMark x1="14286" y1="93939" x2="14286" y2="93939"/>
                      <a14:backgroundMark x1="40000" y1="96970" x2="40000" y2="96970"/>
                      <a14:backgroundMark x1="51429" y1="96970" x2="51429" y2="9697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1" y="11791950"/>
          <a:ext cx="285750" cy="269421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60</xdr:row>
      <xdr:rowOff>0</xdr:rowOff>
    </xdr:from>
    <xdr:to>
      <xdr:col>2</xdr:col>
      <xdr:colOff>239506</xdr:colOff>
      <xdr:row>67</xdr:row>
      <xdr:rowOff>19050</xdr:rowOff>
    </xdr:to>
    <xdr:pic>
      <xdr:nvPicPr>
        <xdr:cNvPr id="15" name="图片 14" descr="提取Press.png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13020675"/>
          <a:ext cx="1001506" cy="135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76201</xdr:colOff>
      <xdr:row>69</xdr:row>
      <xdr:rowOff>47625</xdr:rowOff>
    </xdr:from>
    <xdr:to>
      <xdr:col>2</xdr:col>
      <xdr:colOff>448551</xdr:colOff>
      <xdr:row>75</xdr:row>
      <xdr:rowOff>180975</xdr:rowOff>
    </xdr:to>
    <xdr:pic>
      <xdr:nvPicPr>
        <xdr:cNvPr id="18" name="图片 17" descr="Compost Bin.png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ackgroundRemoval t="2041" b="94898" l="4525" r="96833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1" y="14820900"/>
          <a:ext cx="1439150" cy="1276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466726</xdr:colOff>
      <xdr:row>597</xdr:row>
      <xdr:rowOff>9525</xdr:rowOff>
    </xdr:from>
    <xdr:to>
      <xdr:col>2</xdr:col>
      <xdr:colOff>97242</xdr:colOff>
      <xdr:row>603</xdr:row>
      <xdr:rowOff>152400</xdr:rowOff>
    </xdr:to>
    <xdr:pic>
      <xdr:nvPicPr>
        <xdr:cNvPr id="20" name="图片 19" descr="Hafen-Cheese Rack.png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6" y="16535400"/>
          <a:ext cx="697316" cy="1285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409576</xdr:colOff>
      <xdr:row>606</xdr:row>
      <xdr:rowOff>47626</xdr:rowOff>
    </xdr:from>
    <xdr:to>
      <xdr:col>2</xdr:col>
      <xdr:colOff>164018</xdr:colOff>
      <xdr:row>612</xdr:row>
      <xdr:rowOff>161926</xdr:rowOff>
    </xdr:to>
    <xdr:pic>
      <xdr:nvPicPr>
        <xdr:cNvPr id="17" name="图片 16" descr="海芬，Cupboard.png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6" y="18326101"/>
          <a:ext cx="821242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219075</xdr:colOff>
      <xdr:row>123</xdr:row>
      <xdr:rowOff>28576</xdr:rowOff>
    </xdr:from>
    <xdr:to>
      <xdr:col>2</xdr:col>
      <xdr:colOff>296910</xdr:colOff>
      <xdr:row>130</xdr:row>
      <xdr:rowOff>28576</xdr:rowOff>
    </xdr:to>
    <xdr:pic>
      <xdr:nvPicPr>
        <xdr:cNvPr id="19" name="图片 18" descr="Milling machine.png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20059651"/>
          <a:ext cx="1144635" cy="1333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114</xdr:row>
      <xdr:rowOff>171451</xdr:rowOff>
    </xdr:from>
    <xdr:to>
      <xdr:col>2</xdr:col>
      <xdr:colOff>495300</xdr:colOff>
      <xdr:row>120</xdr:row>
      <xdr:rowOff>117741</xdr:rowOff>
    </xdr:to>
    <xdr:pic>
      <xdr:nvPicPr>
        <xdr:cNvPr id="23" name="图片 22" descr="Rope Walk.png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1955126"/>
          <a:ext cx="1533525" cy="1089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334</xdr:row>
      <xdr:rowOff>104775</xdr:rowOff>
    </xdr:from>
    <xdr:to>
      <xdr:col>1</xdr:col>
      <xdr:colOff>361950</xdr:colOff>
      <xdr:row>336</xdr:row>
      <xdr:rowOff>28575</xdr:rowOff>
    </xdr:to>
    <xdr:pic>
      <xdr:nvPicPr>
        <xdr:cNvPr id="22" name="图片 21" descr="自定义图片素描.png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24022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28575</xdr:colOff>
      <xdr:row>333</xdr:row>
      <xdr:rowOff>114300</xdr:rowOff>
    </xdr:from>
    <xdr:to>
      <xdr:col>9</xdr:col>
      <xdr:colOff>333375</xdr:colOff>
      <xdr:row>335</xdr:row>
      <xdr:rowOff>38100</xdr:rowOff>
    </xdr:to>
    <xdr:pic>
      <xdr:nvPicPr>
        <xdr:cNvPr id="25" name="图片 24" descr="蓝色Pigment.png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6375" y="23679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38100</xdr:colOff>
      <xdr:row>334</xdr:row>
      <xdr:rowOff>123825</xdr:rowOff>
    </xdr:from>
    <xdr:to>
      <xdr:col>9</xdr:col>
      <xdr:colOff>342900</xdr:colOff>
      <xdr:row>336</xdr:row>
      <xdr:rowOff>47625</xdr:rowOff>
    </xdr:to>
    <xdr:pic>
      <xdr:nvPicPr>
        <xdr:cNvPr id="26" name="图片 25" descr="绿色Pigment.png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5900" y="23879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57150</xdr:colOff>
      <xdr:row>335</xdr:row>
      <xdr:rowOff>104775</xdr:rowOff>
    </xdr:from>
    <xdr:to>
      <xdr:col>9</xdr:col>
      <xdr:colOff>361950</xdr:colOff>
      <xdr:row>337</xdr:row>
      <xdr:rowOff>28575</xdr:rowOff>
    </xdr:to>
    <xdr:pic>
      <xdr:nvPicPr>
        <xdr:cNvPr id="27" name="图片 26" descr="橙色Pigment.png">
          <a:extLst>
            <a:ext uri="{FF2B5EF4-FFF2-40B4-BE49-F238E27FC236}">
              <a16:creationId xmlns:a16="http://schemas.microsoft.com/office/drawing/2014/main" id="{00000000-0008-0000-06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4950" y="240506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57150</xdr:colOff>
      <xdr:row>336</xdr:row>
      <xdr:rowOff>104775</xdr:rowOff>
    </xdr:from>
    <xdr:to>
      <xdr:col>9</xdr:col>
      <xdr:colOff>361950</xdr:colOff>
      <xdr:row>338</xdr:row>
      <xdr:rowOff>28575</xdr:rowOff>
    </xdr:to>
    <xdr:pic>
      <xdr:nvPicPr>
        <xdr:cNvPr id="28" name="图片 27" descr="紫色Pigment.png">
          <a:extLst>
            <a:ext uri="{FF2B5EF4-FFF2-40B4-BE49-F238E27FC236}">
              <a16:creationId xmlns:a16="http://schemas.microsoft.com/office/drawing/2014/main" id="{00000000-0008-0000-06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4950" y="24241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57150</xdr:colOff>
      <xdr:row>337</xdr:row>
      <xdr:rowOff>104775</xdr:rowOff>
    </xdr:from>
    <xdr:to>
      <xdr:col>9</xdr:col>
      <xdr:colOff>361950</xdr:colOff>
      <xdr:row>339</xdr:row>
      <xdr:rowOff>28575</xdr:rowOff>
    </xdr:to>
    <xdr:pic>
      <xdr:nvPicPr>
        <xdr:cNvPr id="29" name="图片 28" descr="红色Pigment.png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4950" y="244316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28575</xdr:colOff>
      <xdr:row>339</xdr:row>
      <xdr:rowOff>114300</xdr:rowOff>
    </xdr:from>
    <xdr:to>
      <xdr:col>9</xdr:col>
      <xdr:colOff>333375</xdr:colOff>
      <xdr:row>341</xdr:row>
      <xdr:rowOff>47625</xdr:rowOff>
    </xdr:to>
    <xdr:pic>
      <xdr:nvPicPr>
        <xdr:cNvPr id="30" name="图片 29" descr="绿松石色素">
          <a:extLst>
            <a:ext uri="{FF2B5EF4-FFF2-40B4-BE49-F238E27FC236}">
              <a16:creationId xmlns:a16="http://schemas.microsoft.com/office/drawing/2014/main" id="{00000000-0008-0000-06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6375" y="24822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38100</xdr:colOff>
      <xdr:row>338</xdr:row>
      <xdr:rowOff>123825</xdr:rowOff>
    </xdr:from>
    <xdr:to>
      <xdr:col>9</xdr:col>
      <xdr:colOff>342900</xdr:colOff>
      <xdr:row>340</xdr:row>
      <xdr:rowOff>47625</xdr:rowOff>
    </xdr:to>
    <xdr:pic>
      <xdr:nvPicPr>
        <xdr:cNvPr id="31" name="图片 30" descr="白色Pigment.png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5900" y="24641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95250</xdr:colOff>
      <xdr:row>340</xdr:row>
      <xdr:rowOff>142875</xdr:rowOff>
    </xdr:from>
    <xdr:to>
      <xdr:col>9</xdr:col>
      <xdr:colOff>400050</xdr:colOff>
      <xdr:row>342</xdr:row>
      <xdr:rowOff>76200</xdr:rowOff>
    </xdr:to>
    <xdr:pic>
      <xdr:nvPicPr>
        <xdr:cNvPr id="32" name="图片 31" descr="黄色Pigment.png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50" y="25041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19050</xdr:colOff>
      <xdr:row>332</xdr:row>
      <xdr:rowOff>161925</xdr:rowOff>
    </xdr:from>
    <xdr:to>
      <xdr:col>9</xdr:col>
      <xdr:colOff>323850</xdr:colOff>
      <xdr:row>334</xdr:row>
      <xdr:rowOff>85725</xdr:rowOff>
    </xdr:to>
    <xdr:pic>
      <xdr:nvPicPr>
        <xdr:cNvPr id="33" name="图片 32" descr="黑色Pigment.png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6850" y="23498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476250</xdr:colOff>
      <xdr:row>342</xdr:row>
      <xdr:rowOff>47625</xdr:rowOff>
    </xdr:from>
    <xdr:to>
      <xdr:col>2</xdr:col>
      <xdr:colOff>38100</xdr:colOff>
      <xdr:row>346</xdr:row>
      <xdr:rowOff>127671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BEBA8EAE-BF5A-486C-A8C5-ECC9F3942E4B}">
              <a14:imgProps xmlns:a14="http://schemas.microsoft.com/office/drawing/2010/main">
                <a14:imgLayer r:embed="rId32">
                  <a14:imgEffect>
                    <a14:backgroundRemoval t="2055" b="100000" l="8257" r="8899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25507950"/>
          <a:ext cx="628650" cy="8420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9525</xdr:rowOff>
    </xdr:from>
    <xdr:to>
      <xdr:col>3</xdr:col>
      <xdr:colOff>6555</xdr:colOff>
      <xdr:row>181</xdr:row>
      <xdr:rowOff>133350</xdr:rowOff>
    </xdr:to>
    <xdr:pic>
      <xdr:nvPicPr>
        <xdr:cNvPr id="35" name="图片 34" descr="Hafen-Curding Tub.png">
          <a:extLst>
            <a:ext uri="{FF2B5EF4-FFF2-40B4-BE49-F238E27FC236}">
              <a16:creationId xmlns:a16="http://schemas.microsoft.com/office/drawing/2014/main" id="{00000000-0008-0000-06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412950"/>
          <a:ext cx="1606755" cy="504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209550</xdr:colOff>
      <xdr:row>424</xdr:row>
      <xdr:rowOff>142876</xdr:rowOff>
    </xdr:from>
    <xdr:to>
      <xdr:col>2</xdr:col>
      <xdr:colOff>209417</xdr:colOff>
      <xdr:row>429</xdr:row>
      <xdr:rowOff>161926</xdr:rowOff>
    </xdr:to>
    <xdr:pic>
      <xdr:nvPicPr>
        <xdr:cNvPr id="36" name="图片 35" descr="Hafen-Cottage Table.png">
          <a:extLst>
            <a:ext uri="{FF2B5EF4-FFF2-40B4-BE49-F238E27FC236}">
              <a16:creationId xmlns:a16="http://schemas.microsoft.com/office/drawing/2014/main" id="{00000000-0008-0000-06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28917901"/>
          <a:ext cx="1066667" cy="971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534</xdr:row>
      <xdr:rowOff>133350</xdr:rowOff>
    </xdr:from>
    <xdr:to>
      <xdr:col>2</xdr:col>
      <xdr:colOff>304800</xdr:colOff>
      <xdr:row>539</xdr:row>
      <xdr:rowOff>133350</xdr:rowOff>
    </xdr:to>
    <xdr:pic>
      <xdr:nvPicPr>
        <xdr:cNvPr id="38" name="图片 37" descr="海芬，Coffer.png">
          <a:extLst>
            <a:ext uri="{FF2B5EF4-FFF2-40B4-BE49-F238E27FC236}">
              <a16:creationId xmlns:a16="http://schemas.microsoft.com/office/drawing/2014/main" id="{00000000-0008-0000-06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30660975"/>
          <a:ext cx="1228725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133350</xdr:colOff>
      <xdr:row>561</xdr:row>
      <xdr:rowOff>57150</xdr:rowOff>
    </xdr:from>
    <xdr:to>
      <xdr:col>2</xdr:col>
      <xdr:colOff>342900</xdr:colOff>
      <xdr:row>567</xdr:row>
      <xdr:rowOff>47625</xdr:rowOff>
    </xdr:to>
    <xdr:pic>
      <xdr:nvPicPr>
        <xdr:cNvPr id="40" name="图片 39" descr="Hafen-Large Chest.png">
          <a:extLst>
            <a:ext uri="{FF2B5EF4-FFF2-40B4-BE49-F238E27FC236}">
              <a16:creationId xmlns:a16="http://schemas.microsoft.com/office/drawing/2014/main" id="{00000000-0008-0000-06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32337375"/>
          <a:ext cx="1276350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180975</xdr:colOff>
      <xdr:row>525</xdr:row>
      <xdr:rowOff>180975</xdr:rowOff>
    </xdr:from>
    <xdr:to>
      <xdr:col>2</xdr:col>
      <xdr:colOff>304800</xdr:colOff>
      <xdr:row>530</xdr:row>
      <xdr:rowOff>173795</xdr:rowOff>
    </xdr:to>
    <xdr:pic>
      <xdr:nvPicPr>
        <xdr:cNvPr id="42" name="图片 41" descr="Hafen-Linen Crate.png">
          <a:extLst>
            <a:ext uri="{FF2B5EF4-FFF2-40B4-BE49-F238E27FC236}">
              <a16:creationId xmlns:a16="http://schemas.microsoft.com/office/drawing/2014/main" id="{00000000-0008-0000-06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" y="30708600"/>
          <a:ext cx="1190625" cy="945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517</xdr:row>
      <xdr:rowOff>0</xdr:rowOff>
    </xdr:from>
    <xdr:to>
      <xdr:col>2</xdr:col>
      <xdr:colOff>348873</xdr:colOff>
      <xdr:row>521</xdr:row>
      <xdr:rowOff>57150</xdr:rowOff>
    </xdr:to>
    <xdr:pic>
      <xdr:nvPicPr>
        <xdr:cNvPr id="44" name="图片 43" descr="海芬，Crate.png">
          <a:extLst>
            <a:ext uri="{FF2B5EF4-FFF2-40B4-BE49-F238E27FC236}">
              <a16:creationId xmlns:a16="http://schemas.microsoft.com/office/drawing/2014/main" id="{00000000-0008-0000-06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30718125"/>
          <a:ext cx="1187073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552</xdr:row>
      <xdr:rowOff>161925</xdr:rowOff>
    </xdr:from>
    <xdr:to>
      <xdr:col>2</xdr:col>
      <xdr:colOff>228600</xdr:colOff>
      <xdr:row>557</xdr:row>
      <xdr:rowOff>180975</xdr:rowOff>
    </xdr:to>
    <xdr:pic>
      <xdr:nvPicPr>
        <xdr:cNvPr id="46" name="图片 45" descr="Hafen-Wooden Chest.png">
          <a:extLst>
            <a:ext uri="{FF2B5EF4-FFF2-40B4-BE49-F238E27FC236}">
              <a16:creationId xmlns:a16="http://schemas.microsoft.com/office/drawing/2014/main" id="{00000000-0008-0000-06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35947350"/>
          <a:ext cx="1057275" cy="971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579</xdr:row>
      <xdr:rowOff>123825</xdr:rowOff>
    </xdr:from>
    <xdr:to>
      <xdr:col>2</xdr:col>
      <xdr:colOff>171450</xdr:colOff>
      <xdr:row>584</xdr:row>
      <xdr:rowOff>95250</xdr:rowOff>
    </xdr:to>
    <xdr:pic>
      <xdr:nvPicPr>
        <xdr:cNvPr id="48" name="图片 47" descr="Hafen-Birchbark Ba​​sket.png">
          <a:extLst>
            <a:ext uri="{FF2B5EF4-FFF2-40B4-BE49-F238E27FC236}">
              <a16:creationId xmlns:a16="http://schemas.microsoft.com/office/drawing/2014/main" id="{00000000-0008-0000-06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30651450"/>
          <a:ext cx="1009650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247650</xdr:colOff>
      <xdr:row>588</xdr:row>
      <xdr:rowOff>95250</xdr:rowOff>
    </xdr:from>
    <xdr:to>
      <xdr:col>2</xdr:col>
      <xdr:colOff>209550</xdr:colOff>
      <xdr:row>593</xdr:row>
      <xdr:rowOff>133350</xdr:rowOff>
    </xdr:to>
    <xdr:pic>
      <xdr:nvPicPr>
        <xdr:cNvPr id="50" name="图片 49" descr="Hafen-Straw Basket.png">
          <a:extLst>
            <a:ext uri="{FF2B5EF4-FFF2-40B4-BE49-F238E27FC236}">
              <a16:creationId xmlns:a16="http://schemas.microsoft.com/office/drawing/2014/main" id="{00000000-0008-0000-06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32375475"/>
          <a:ext cx="1028700" cy="99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571</xdr:row>
      <xdr:rowOff>28575</xdr:rowOff>
    </xdr:from>
    <xdr:to>
      <xdr:col>2</xdr:col>
      <xdr:colOff>152400</xdr:colOff>
      <xdr:row>575</xdr:row>
      <xdr:rowOff>76200</xdr:rowOff>
    </xdr:to>
    <xdr:pic>
      <xdr:nvPicPr>
        <xdr:cNvPr id="52" name="图片 51" descr="Hafen-Wicker Basket.png">
          <a:extLst>
            <a:ext uri="{FF2B5EF4-FFF2-40B4-BE49-F238E27FC236}">
              <a16:creationId xmlns:a16="http://schemas.microsoft.com/office/drawing/2014/main" id="{00000000-0008-0000-06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30746700"/>
          <a:ext cx="923925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133350</xdr:colOff>
      <xdr:row>78</xdr:row>
      <xdr:rowOff>180975</xdr:rowOff>
    </xdr:from>
    <xdr:to>
      <xdr:col>2</xdr:col>
      <xdr:colOff>371475</xdr:colOff>
      <xdr:row>84</xdr:row>
      <xdr:rowOff>9525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600-00002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ackgroundRemoval t="9467" b="89941" l="6122" r="89796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774" t="10211" r="10063" b="15389"/>
        <a:stretch/>
      </xdr:blipFill>
      <xdr:spPr>
        <a:xfrm>
          <a:off x="133350" y="16706850"/>
          <a:ext cx="1304925" cy="971550"/>
        </a:xfrm>
        <a:prstGeom prst="rect">
          <a:avLst/>
        </a:prstGeom>
      </xdr:spPr>
    </xdr:pic>
    <xdr:clientData/>
  </xdr:twoCellAnchor>
  <xdr:oneCellAnchor>
    <xdr:from>
      <xdr:col>0</xdr:col>
      <xdr:colOff>514350</xdr:colOff>
      <xdr:row>16</xdr:row>
      <xdr:rowOff>1</xdr:rowOff>
    </xdr:from>
    <xdr:ext cx="405395" cy="971550"/>
    <xdr:pic>
      <xdr:nvPicPr>
        <xdr:cNvPr id="45" name="图片 44" descr="File:Hafen-Dream Catcher.png">
          <a:extLst>
            <a:ext uri="{FF2B5EF4-FFF2-40B4-BE49-F238E27FC236}">
              <a16:creationId xmlns:a16="http://schemas.microsoft.com/office/drawing/2014/main" id="{00000000-0008-0000-06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" y="68094226"/>
          <a:ext cx="405395" cy="971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400050</xdr:colOff>
      <xdr:row>43</xdr:row>
      <xdr:rowOff>142875</xdr:rowOff>
    </xdr:from>
    <xdr:to>
      <xdr:col>2</xdr:col>
      <xdr:colOff>19050</xdr:colOff>
      <xdr:row>47</xdr:row>
      <xdr:rowOff>85725</xdr:rowOff>
    </xdr:to>
    <xdr:pic>
      <xdr:nvPicPr>
        <xdr:cNvPr id="49" name="图片 48" descr="蜜蜂Skep.png">
          <a:extLst>
            <a:ext uri="{FF2B5EF4-FFF2-40B4-BE49-F238E27FC236}">
              <a16:creationId xmlns:a16="http://schemas.microsoft.com/office/drawing/2014/main" id="{00000000-0008-0000-06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46634400"/>
          <a:ext cx="68580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161925</xdr:colOff>
      <xdr:row>159</xdr:row>
      <xdr:rowOff>114300</xdr:rowOff>
    </xdr:from>
    <xdr:to>
      <xdr:col>2</xdr:col>
      <xdr:colOff>247650</xdr:colOff>
      <xdr:row>164</xdr:row>
      <xdr:rowOff>104775</xdr:rowOff>
    </xdr:to>
    <xdr:pic>
      <xdr:nvPicPr>
        <xdr:cNvPr id="53" name="图片 52" descr="Hafen-Quern.png">
          <a:extLst>
            <a:ext uri="{FF2B5EF4-FFF2-40B4-BE49-F238E27FC236}">
              <a16:creationId xmlns:a16="http://schemas.microsoft.com/office/drawing/2014/main" id="{00000000-0008-0000-06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48167925"/>
          <a:ext cx="115252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438150</xdr:colOff>
      <xdr:row>169</xdr:row>
      <xdr:rowOff>114300</xdr:rowOff>
    </xdr:from>
    <xdr:to>
      <xdr:col>1</xdr:col>
      <xdr:colOff>528536</xdr:colOff>
      <xdr:row>173</xdr:row>
      <xdr:rowOff>123825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6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5322" t="15267" r="23387" b="12977"/>
        <a:stretch/>
      </xdr:blipFill>
      <xdr:spPr>
        <a:xfrm>
          <a:off x="438150" y="50111025"/>
          <a:ext cx="623786" cy="77152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285749</xdr:colOff>
      <xdr:row>407</xdr:row>
      <xdr:rowOff>57150</xdr:rowOff>
    </xdr:from>
    <xdr:to>
      <xdr:col>2</xdr:col>
      <xdr:colOff>238124</xdr:colOff>
      <xdr:row>412</xdr:row>
      <xdr:rowOff>44875</xdr:rowOff>
    </xdr:to>
    <xdr:pic>
      <xdr:nvPicPr>
        <xdr:cNvPr id="56" name="图片 55" descr="Hafen-Rustic Table.png">
          <a:extLst>
            <a:ext uri="{FF2B5EF4-FFF2-40B4-BE49-F238E27FC236}">
              <a16:creationId xmlns:a16="http://schemas.microsoft.com/office/drawing/2014/main" id="{00000000-0008-0000-06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49" y="29022675"/>
          <a:ext cx="1019175" cy="940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</xdr:col>
      <xdr:colOff>38100</xdr:colOff>
      <xdr:row>190</xdr:row>
      <xdr:rowOff>19050</xdr:rowOff>
    </xdr:from>
    <xdr:ext cx="581025" cy="581025"/>
    <xdr:pic>
      <xdr:nvPicPr>
        <xdr:cNvPr id="47" name="图片 46" descr="Bucket.png">
          <a:extLst>
            <a:ext uri="{FF2B5EF4-FFF2-40B4-BE49-F238E27FC236}">
              <a16:creationId xmlns:a16="http://schemas.microsoft.com/office/drawing/2014/main" id="{00000000-0008-0000-06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BEBA8EAE-BF5A-486C-A8C5-ECC9F3942E4B}">
              <a14:imgProps xmlns:a14="http://schemas.microsoft.com/office/drawing/2010/main">
                <a14:imgLayer r:embed="rId52">
                  <a14:imgEffect>
                    <a14:backgroundRemoval t="0" b="100000" l="8197" r="88525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33232725"/>
          <a:ext cx="581025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161925</xdr:colOff>
      <xdr:row>637</xdr:row>
      <xdr:rowOff>171450</xdr:rowOff>
    </xdr:from>
    <xdr:ext cx="304800" cy="304800"/>
    <xdr:pic>
      <xdr:nvPicPr>
        <xdr:cNvPr id="51" name="图片 50" descr="海芬，桦皮Kuksa.png">
          <a:extLst>
            <a:ext uri="{FF2B5EF4-FFF2-40B4-BE49-F238E27FC236}">
              <a16:creationId xmlns:a16="http://schemas.microsoft.com/office/drawing/2014/main" id="{00000000-0008-0000-06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5325" y="34928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57150</xdr:colOff>
      <xdr:row>673</xdr:row>
      <xdr:rowOff>152400</xdr:rowOff>
    </xdr:from>
    <xdr:ext cx="304800" cy="304800"/>
    <xdr:pic>
      <xdr:nvPicPr>
        <xdr:cNvPr id="55" name="图片 54" descr="Hafen-Tankard.png">
          <a:extLst>
            <a:ext uri="{FF2B5EF4-FFF2-40B4-BE49-F238E27FC236}">
              <a16:creationId xmlns:a16="http://schemas.microsoft.com/office/drawing/2014/main" id="{00000000-0008-0000-06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36452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495300</xdr:colOff>
      <xdr:row>691</xdr:row>
      <xdr:rowOff>161925</xdr:rowOff>
    </xdr:from>
    <xdr:ext cx="619125" cy="304800"/>
    <xdr:pic>
      <xdr:nvPicPr>
        <xdr:cNvPr id="57" name="图片 56" descr="Waterskin.png">
          <a:extLst>
            <a:ext uri="{FF2B5EF4-FFF2-40B4-BE49-F238E27FC236}">
              <a16:creationId xmlns:a16="http://schemas.microsoft.com/office/drawing/2014/main" id="{00000000-0008-0000-06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" y="38004750"/>
          <a:ext cx="619125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85725</xdr:colOff>
      <xdr:row>700</xdr:row>
      <xdr:rowOff>161925</xdr:rowOff>
    </xdr:from>
    <xdr:ext cx="304800" cy="304800"/>
    <xdr:pic>
      <xdr:nvPicPr>
        <xdr:cNvPr id="58" name="图片 57" descr="Waterflask.png">
          <a:extLst>
            <a:ext uri="{FF2B5EF4-FFF2-40B4-BE49-F238E27FC236}">
              <a16:creationId xmlns:a16="http://schemas.microsoft.com/office/drawing/2014/main" id="{00000000-0008-0000-06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39547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352425</xdr:colOff>
      <xdr:row>716</xdr:row>
      <xdr:rowOff>142875</xdr:rowOff>
    </xdr:from>
    <xdr:ext cx="828675" cy="1019175"/>
    <xdr:pic>
      <xdr:nvPicPr>
        <xdr:cNvPr id="59" name="图片 58" descr="Hafen-Barrel.png">
          <a:extLst>
            <a:ext uri="{FF2B5EF4-FFF2-40B4-BE49-F238E27FC236}">
              <a16:creationId xmlns:a16="http://schemas.microsoft.com/office/drawing/2014/main" id="{00000000-0008-0000-06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40728900"/>
          <a:ext cx="828675" cy="1019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123825</xdr:colOff>
      <xdr:row>646</xdr:row>
      <xdr:rowOff>95250</xdr:rowOff>
    </xdr:from>
    <xdr:ext cx="304800" cy="304800"/>
    <xdr:pic>
      <xdr:nvPicPr>
        <xdr:cNvPr id="60" name="图片 59" descr="Hafen-Wooden Cup.png">
          <a:extLst>
            <a:ext uri="{FF2B5EF4-FFF2-40B4-BE49-F238E27FC236}">
              <a16:creationId xmlns:a16="http://schemas.microsoft.com/office/drawing/2014/main" id="{00000000-0008-0000-06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225" y="42567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85725</xdr:colOff>
      <xdr:row>655</xdr:row>
      <xdr:rowOff>76200</xdr:rowOff>
    </xdr:from>
    <xdr:ext cx="304800" cy="304800"/>
    <xdr:pic>
      <xdr:nvPicPr>
        <xdr:cNvPr id="61" name="图片 60" descr="Hafen-Wine Glass.png">
          <a:extLst>
            <a:ext uri="{FF2B5EF4-FFF2-40B4-BE49-F238E27FC236}">
              <a16:creationId xmlns:a16="http://schemas.microsoft.com/office/drawing/2014/main" id="{00000000-0008-0000-06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44091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219075</xdr:colOff>
      <xdr:row>707</xdr:row>
      <xdr:rowOff>152400</xdr:rowOff>
    </xdr:from>
    <xdr:ext cx="1085850" cy="1038225"/>
    <xdr:pic>
      <xdr:nvPicPr>
        <xdr:cNvPr id="62" name="图片 61" descr="Hafen-Demijohn.png">
          <a:extLst>
            <a:ext uri="{FF2B5EF4-FFF2-40B4-BE49-F238E27FC236}">
              <a16:creationId xmlns:a16="http://schemas.microsoft.com/office/drawing/2014/main" id="{00000000-0008-0000-06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45367575"/>
          <a:ext cx="1085850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</xdr:col>
      <xdr:colOff>47625</xdr:colOff>
      <xdr:row>199</xdr:row>
      <xdr:rowOff>104775</xdr:rowOff>
    </xdr:from>
    <xdr:to>
      <xdr:col>1</xdr:col>
      <xdr:colOff>352425</xdr:colOff>
      <xdr:row>201</xdr:row>
      <xdr:rowOff>28575</xdr:rowOff>
    </xdr:to>
    <xdr:pic>
      <xdr:nvPicPr>
        <xdr:cNvPr id="64" name="图片 63" descr="哈芬石Axe.png">
          <a:extLst>
            <a:ext uri="{FF2B5EF4-FFF2-40B4-BE49-F238E27FC236}">
              <a16:creationId xmlns:a16="http://schemas.microsoft.com/office/drawing/2014/main" id="{00000000-0008-0000-06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20516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225</xdr:row>
      <xdr:rowOff>142875</xdr:rowOff>
    </xdr:from>
    <xdr:to>
      <xdr:col>1</xdr:col>
      <xdr:colOff>361950</xdr:colOff>
      <xdr:row>229</xdr:row>
      <xdr:rowOff>0</xdr:rowOff>
    </xdr:to>
    <xdr:pic>
      <xdr:nvPicPr>
        <xdr:cNvPr id="66" name="图片 65" descr="Pick e w9.png">
          <a:extLst>
            <a:ext uri="{FF2B5EF4-FFF2-40B4-BE49-F238E27FC236}">
              <a16:creationId xmlns:a16="http://schemas.microsoft.com/office/drawing/2014/main" id="{00000000-0008-0000-06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22117050"/>
          <a:ext cx="3048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234</xdr:row>
      <xdr:rowOff>76200</xdr:rowOff>
    </xdr:from>
    <xdr:to>
      <xdr:col>1</xdr:col>
      <xdr:colOff>381000</xdr:colOff>
      <xdr:row>239</xdr:row>
      <xdr:rowOff>0</xdr:rowOff>
    </xdr:to>
    <xdr:pic>
      <xdr:nvPicPr>
        <xdr:cNvPr id="68" name="图片 67" descr="Scythe.png">
          <a:extLst>
            <a:ext uri="{FF2B5EF4-FFF2-40B4-BE49-F238E27FC236}">
              <a16:creationId xmlns:a16="http://schemas.microsoft.com/office/drawing/2014/main" id="{00000000-0008-0000-06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" y="29060775"/>
          <a:ext cx="28575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85725</xdr:colOff>
      <xdr:row>325</xdr:row>
      <xdr:rowOff>104775</xdr:rowOff>
    </xdr:from>
    <xdr:to>
      <xdr:col>1</xdr:col>
      <xdr:colOff>390525</xdr:colOff>
      <xdr:row>327</xdr:row>
      <xdr:rowOff>28575</xdr:rowOff>
    </xdr:to>
    <xdr:pic>
      <xdr:nvPicPr>
        <xdr:cNvPr id="70" name="图片 69" descr="Hafen-Dowsing Rod.png">
          <a:extLst>
            <a:ext uri="{FF2B5EF4-FFF2-40B4-BE49-F238E27FC236}">
              <a16:creationId xmlns:a16="http://schemas.microsoft.com/office/drawing/2014/main" id="{00000000-0008-0000-06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3103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419100</xdr:colOff>
      <xdr:row>245</xdr:row>
      <xdr:rowOff>47625</xdr:rowOff>
    </xdr:from>
    <xdr:to>
      <xdr:col>1</xdr:col>
      <xdr:colOff>504825</xdr:colOff>
      <xdr:row>246</xdr:row>
      <xdr:rowOff>161925</xdr:rowOff>
    </xdr:to>
    <xdr:pic>
      <xdr:nvPicPr>
        <xdr:cNvPr id="72" name="图片 71" descr="Bonesaw.png">
          <a:extLst>
            <a:ext uri="{FF2B5EF4-FFF2-40B4-BE49-F238E27FC236}">
              <a16:creationId xmlns:a16="http://schemas.microsoft.com/office/drawing/2014/main" id="{00000000-0008-0000-06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32918400"/>
          <a:ext cx="619125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466725</xdr:colOff>
      <xdr:row>253</xdr:row>
      <xdr:rowOff>133350</xdr:rowOff>
    </xdr:from>
    <xdr:to>
      <xdr:col>2</xdr:col>
      <xdr:colOff>19050</xdr:colOff>
      <xdr:row>255</xdr:row>
      <xdr:rowOff>57150</xdr:rowOff>
    </xdr:to>
    <xdr:pic>
      <xdr:nvPicPr>
        <xdr:cNvPr id="74" name="图片 73" descr="金属锯">
          <a:extLst>
            <a:ext uri="{FF2B5EF4-FFF2-40B4-BE49-F238E27FC236}">
              <a16:creationId xmlns:a16="http://schemas.microsoft.com/office/drawing/2014/main" id="{00000000-0008-0000-06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34566225"/>
          <a:ext cx="619125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270</xdr:row>
      <xdr:rowOff>123825</xdr:rowOff>
    </xdr:from>
    <xdr:to>
      <xdr:col>1</xdr:col>
      <xdr:colOff>419100</xdr:colOff>
      <xdr:row>273</xdr:row>
      <xdr:rowOff>171450</xdr:rowOff>
    </xdr:to>
    <xdr:pic>
      <xdr:nvPicPr>
        <xdr:cNvPr id="76" name="图片 75" descr="Hafen-Metal Shovel.png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37871400"/>
          <a:ext cx="3048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85725</xdr:colOff>
      <xdr:row>261</xdr:row>
      <xdr:rowOff>114300</xdr:rowOff>
    </xdr:from>
    <xdr:to>
      <xdr:col>1</xdr:col>
      <xdr:colOff>390525</xdr:colOff>
      <xdr:row>264</xdr:row>
      <xdr:rowOff>161925</xdr:rowOff>
    </xdr:to>
    <xdr:pic>
      <xdr:nvPicPr>
        <xdr:cNvPr id="78" name="图片 77" descr="Hafen-Wooden Shovel.png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36109275"/>
          <a:ext cx="3048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747</xdr:row>
      <xdr:rowOff>142875</xdr:rowOff>
    </xdr:from>
    <xdr:to>
      <xdr:col>1</xdr:col>
      <xdr:colOff>352425</xdr:colOff>
      <xdr:row>749</xdr:row>
      <xdr:rowOff>85725</xdr:rowOff>
    </xdr:to>
    <xdr:pic>
      <xdr:nvPicPr>
        <xdr:cNvPr id="65" name="图片 64" descr="金属Hook.png">
          <a:extLst>
            <a:ext uri="{FF2B5EF4-FFF2-40B4-BE49-F238E27FC236}">
              <a16:creationId xmlns:a16="http://schemas.microsoft.com/office/drawing/2014/main" id="{00000000-0008-0000-06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" y="86915625"/>
          <a:ext cx="3238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247650</xdr:colOff>
      <xdr:row>756</xdr:row>
      <xdr:rowOff>0</xdr:rowOff>
    </xdr:from>
    <xdr:to>
      <xdr:col>2</xdr:col>
      <xdr:colOff>95250</xdr:colOff>
      <xdr:row>759</xdr:row>
      <xdr:rowOff>47625</xdr:rowOff>
    </xdr:to>
    <xdr:pic>
      <xdr:nvPicPr>
        <xdr:cNvPr id="69" name="图片 68" descr="Bushcraft Fishingpole.png">
          <a:extLst>
            <a:ext uri="{FF2B5EF4-FFF2-40B4-BE49-F238E27FC236}">
              <a16:creationId xmlns:a16="http://schemas.microsoft.com/office/drawing/2014/main" id="{00000000-0008-0000-06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0" y="88525350"/>
          <a:ext cx="9144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738</xdr:row>
      <xdr:rowOff>180975</xdr:rowOff>
    </xdr:from>
    <xdr:to>
      <xdr:col>1</xdr:col>
      <xdr:colOff>314325</xdr:colOff>
      <xdr:row>740</xdr:row>
      <xdr:rowOff>85725</xdr:rowOff>
    </xdr:to>
    <xdr:pic>
      <xdr:nvPicPr>
        <xdr:cNvPr id="73" name="图片 72" descr="Bone Hook.png">
          <a:extLst>
            <a:ext uri="{FF2B5EF4-FFF2-40B4-BE49-F238E27FC236}">
              <a16:creationId xmlns:a16="http://schemas.microsoft.com/office/drawing/2014/main" id="{00000000-0008-0000-06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" y="86953725"/>
          <a:ext cx="285750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295275</xdr:colOff>
      <xdr:row>764</xdr:row>
      <xdr:rowOff>9525</xdr:rowOff>
    </xdr:from>
    <xdr:to>
      <xdr:col>2</xdr:col>
      <xdr:colOff>200025</xdr:colOff>
      <xdr:row>769</xdr:row>
      <xdr:rowOff>9525</xdr:rowOff>
    </xdr:to>
    <xdr:pic>
      <xdr:nvPicPr>
        <xdr:cNvPr id="77" name="图片 76" descr="原始铸造棒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" y="91849575"/>
          <a:ext cx="971550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absolute">
    <xdr:from>
      <xdr:col>3</xdr:col>
      <xdr:colOff>523875</xdr:colOff>
      <xdr:row>0</xdr:row>
      <xdr:rowOff>47625</xdr:rowOff>
    </xdr:from>
    <xdr:to>
      <xdr:col>5</xdr:col>
      <xdr:colOff>465075</xdr:colOff>
      <xdr:row>1</xdr:row>
      <xdr:rowOff>56175</xdr:rowOff>
    </xdr:to>
    <xdr:sp macro="" textlink="">
      <xdr:nvSpPr>
        <xdr:cNvPr id="91" name="矩形 90">
          <a:hlinkClick xmlns:r="http://schemas.openxmlformats.org/officeDocument/2006/relationships" r:id="rId73" tooltip="跳转"/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SpPr>
          <a:spLocks noChangeAspect="1"/>
        </xdr:cNvSpPr>
      </xdr:nvSpPr>
      <xdr:spPr>
        <a:xfrm>
          <a:off x="2124075" y="47625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3">
                    <a:lumMod val="20000"/>
                    <a:lumOff val="80000"/>
                  </a:schemeClr>
                </a:solidFill>
              </a:ln>
              <a:solidFill>
                <a:srgbClr val="00B050"/>
              </a:solidFill>
              <a:effectLst>
                <a:glow rad="139700">
                  <a:schemeClr val="accent3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工具</a:t>
          </a:r>
        </a:p>
      </xdr:txBody>
    </xdr:sp>
    <xdr:clientData/>
  </xdr:twoCellAnchor>
  <xdr:twoCellAnchor editAs="absolute">
    <xdr:from>
      <xdr:col>5</xdr:col>
      <xdr:colOff>523875</xdr:colOff>
      <xdr:row>0</xdr:row>
      <xdr:rowOff>47625</xdr:rowOff>
    </xdr:from>
    <xdr:to>
      <xdr:col>7</xdr:col>
      <xdr:colOff>465075</xdr:colOff>
      <xdr:row>1</xdr:row>
      <xdr:rowOff>56175</xdr:rowOff>
    </xdr:to>
    <xdr:sp macro="" textlink="">
      <xdr:nvSpPr>
        <xdr:cNvPr id="92" name="矩形 91">
          <a:hlinkClick xmlns:r="http://schemas.openxmlformats.org/officeDocument/2006/relationships" r:id="rId74" tooltip="跳转"/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SpPr>
          <a:spLocks noChangeAspect="1"/>
        </xdr:cNvSpPr>
      </xdr:nvSpPr>
      <xdr:spPr>
        <a:xfrm>
          <a:off x="3190875" y="47625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3">
                    <a:lumMod val="20000"/>
                    <a:lumOff val="80000"/>
                  </a:schemeClr>
                </a:solidFill>
              </a:ln>
              <a:solidFill>
                <a:srgbClr val="00B050"/>
              </a:solidFill>
              <a:effectLst>
                <a:glow rad="139700">
                  <a:schemeClr val="accent3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钓鱼工具</a:t>
          </a:r>
        </a:p>
      </xdr:txBody>
    </xdr:sp>
    <xdr:clientData/>
  </xdr:twoCellAnchor>
  <xdr:twoCellAnchor editAs="absolute">
    <xdr:from>
      <xdr:col>7</xdr:col>
      <xdr:colOff>523875</xdr:colOff>
      <xdr:row>0</xdr:row>
      <xdr:rowOff>47625</xdr:rowOff>
    </xdr:from>
    <xdr:to>
      <xdr:col>9</xdr:col>
      <xdr:colOff>465075</xdr:colOff>
      <xdr:row>1</xdr:row>
      <xdr:rowOff>56175</xdr:rowOff>
    </xdr:to>
    <xdr:sp macro="" textlink="">
      <xdr:nvSpPr>
        <xdr:cNvPr id="93" name="矩形 92">
          <a:hlinkClick xmlns:r="http://schemas.openxmlformats.org/officeDocument/2006/relationships" r:id="rId75" tooltip="跳转"/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SpPr>
          <a:spLocks noChangeAspect="1"/>
        </xdr:cNvSpPr>
      </xdr:nvSpPr>
      <xdr:spPr>
        <a:xfrm>
          <a:off x="4257675" y="47625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3">
                    <a:lumMod val="20000"/>
                    <a:lumOff val="80000"/>
                  </a:schemeClr>
                </a:solidFill>
              </a:ln>
              <a:solidFill>
                <a:srgbClr val="00B050"/>
              </a:solidFill>
              <a:effectLst>
                <a:glow rad="139700">
                  <a:schemeClr val="accent3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生产加工</a:t>
          </a:r>
        </a:p>
      </xdr:txBody>
    </xdr:sp>
    <xdr:clientData/>
  </xdr:twoCellAnchor>
  <xdr:twoCellAnchor editAs="absolute">
    <xdr:from>
      <xdr:col>3</xdr:col>
      <xdr:colOff>523875</xdr:colOff>
      <xdr:row>2</xdr:row>
      <xdr:rowOff>85725</xdr:rowOff>
    </xdr:from>
    <xdr:to>
      <xdr:col>5</xdr:col>
      <xdr:colOff>465075</xdr:colOff>
      <xdr:row>3</xdr:row>
      <xdr:rowOff>84750</xdr:rowOff>
    </xdr:to>
    <xdr:sp macro="" textlink="">
      <xdr:nvSpPr>
        <xdr:cNvPr id="94" name="矩形 93">
          <a:hlinkClick xmlns:r="http://schemas.openxmlformats.org/officeDocument/2006/relationships" r:id="rId76" tooltip="跳转"/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SpPr>
          <a:spLocks noChangeAspect="1"/>
        </xdr:cNvSpPr>
      </xdr:nvSpPr>
      <xdr:spPr>
        <a:xfrm>
          <a:off x="2124075" y="428625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3">
                    <a:lumMod val="20000"/>
                    <a:lumOff val="80000"/>
                  </a:schemeClr>
                </a:solidFill>
              </a:ln>
              <a:solidFill>
                <a:srgbClr val="00B050"/>
              </a:solidFill>
              <a:effectLst>
                <a:glow rad="139700">
                  <a:schemeClr val="accent3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家具类</a:t>
          </a:r>
        </a:p>
      </xdr:txBody>
    </xdr:sp>
    <xdr:clientData/>
  </xdr:twoCellAnchor>
  <xdr:twoCellAnchor editAs="absolute">
    <xdr:from>
      <xdr:col>5</xdr:col>
      <xdr:colOff>523875</xdr:colOff>
      <xdr:row>2</xdr:row>
      <xdr:rowOff>85725</xdr:rowOff>
    </xdr:from>
    <xdr:to>
      <xdr:col>7</xdr:col>
      <xdr:colOff>465075</xdr:colOff>
      <xdr:row>3</xdr:row>
      <xdr:rowOff>84750</xdr:rowOff>
    </xdr:to>
    <xdr:sp macro="" textlink="">
      <xdr:nvSpPr>
        <xdr:cNvPr id="95" name="矩形 94">
          <a:hlinkClick xmlns:r="http://schemas.openxmlformats.org/officeDocument/2006/relationships" r:id="rId77" tooltip="跳转"/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SpPr>
          <a:spLocks noChangeAspect="1"/>
        </xdr:cNvSpPr>
      </xdr:nvSpPr>
      <xdr:spPr>
        <a:xfrm>
          <a:off x="3190875" y="428625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3">
                    <a:lumMod val="20000"/>
                    <a:lumOff val="80000"/>
                  </a:schemeClr>
                </a:solidFill>
              </a:ln>
              <a:solidFill>
                <a:srgbClr val="00B050"/>
              </a:solidFill>
              <a:effectLst>
                <a:glow rad="139700">
                  <a:schemeClr val="accent3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箱柜子</a:t>
          </a:r>
        </a:p>
      </xdr:txBody>
    </xdr:sp>
    <xdr:clientData/>
  </xdr:twoCellAnchor>
  <xdr:oneCellAnchor>
    <xdr:from>
      <xdr:col>0</xdr:col>
      <xdr:colOff>447675</xdr:colOff>
      <xdr:row>288</xdr:row>
      <xdr:rowOff>9525</xdr:rowOff>
    </xdr:from>
    <xdr:ext cx="619125" cy="933450"/>
    <xdr:pic>
      <xdr:nvPicPr>
        <xdr:cNvPr id="96" name="图片 95" descr="Sledgehammer.png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5" y="12534900"/>
          <a:ext cx="61912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absolute">
    <xdr:from>
      <xdr:col>8</xdr:col>
      <xdr:colOff>0</xdr:colOff>
      <xdr:row>2</xdr:row>
      <xdr:rowOff>95250</xdr:rowOff>
    </xdr:from>
    <xdr:to>
      <xdr:col>9</xdr:col>
      <xdr:colOff>474600</xdr:colOff>
      <xdr:row>3</xdr:row>
      <xdr:rowOff>94275</xdr:rowOff>
    </xdr:to>
    <xdr:sp macro="" textlink="">
      <xdr:nvSpPr>
        <xdr:cNvPr id="97" name="矩形 96">
          <a:hlinkClick xmlns:r="http://schemas.openxmlformats.org/officeDocument/2006/relationships" r:id="rId79" tooltip="跳转"/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SpPr>
          <a:spLocks noChangeAspect="1"/>
        </xdr:cNvSpPr>
      </xdr:nvSpPr>
      <xdr:spPr>
        <a:xfrm>
          <a:off x="4267200" y="438150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3">
                    <a:lumMod val="20000"/>
                    <a:lumOff val="80000"/>
                  </a:schemeClr>
                </a:solidFill>
              </a:ln>
              <a:solidFill>
                <a:srgbClr val="00B050"/>
              </a:solidFill>
              <a:effectLst>
                <a:glow rad="139700">
                  <a:schemeClr val="accent3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容器类</a:t>
          </a:r>
        </a:p>
      </xdr:txBody>
    </xdr:sp>
    <xdr:clientData/>
  </xdr:twoCellAnchor>
  <xdr:twoCellAnchor editAs="oneCell">
    <xdr:from>
      <xdr:col>0</xdr:col>
      <xdr:colOff>371475</xdr:colOff>
      <xdr:row>451</xdr:row>
      <xdr:rowOff>161925</xdr:rowOff>
    </xdr:from>
    <xdr:to>
      <xdr:col>2</xdr:col>
      <xdr:colOff>19050</xdr:colOff>
      <xdr:row>457</xdr:row>
      <xdr:rowOff>30956</xdr:rowOff>
    </xdr:to>
    <xdr:pic>
      <xdr:nvPicPr>
        <xdr:cNvPr id="102" name="图片 101" descr="Hafen-Cloth Chair.png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55006875"/>
          <a:ext cx="714375" cy="1012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390525</xdr:colOff>
      <xdr:row>460</xdr:row>
      <xdr:rowOff>180976</xdr:rowOff>
    </xdr:from>
    <xdr:to>
      <xdr:col>1</xdr:col>
      <xdr:colOff>515075</xdr:colOff>
      <xdr:row>466</xdr:row>
      <xdr:rowOff>66676</xdr:rowOff>
    </xdr:to>
    <xdr:pic>
      <xdr:nvPicPr>
        <xdr:cNvPr id="104" name="图片 103" descr="Hafen-Cottage Throne.png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56778526"/>
          <a:ext cx="657950" cy="1028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400051</xdr:colOff>
      <xdr:row>470</xdr:row>
      <xdr:rowOff>47625</xdr:rowOff>
    </xdr:from>
    <xdr:to>
      <xdr:col>2</xdr:col>
      <xdr:colOff>12701</xdr:colOff>
      <xdr:row>474</xdr:row>
      <xdr:rowOff>161925</xdr:rowOff>
    </xdr:to>
    <xdr:pic>
      <xdr:nvPicPr>
        <xdr:cNvPr id="106" name="图片 105" descr="Hafen-Rocking Chair.png">
          <a:extLst>
            <a:ext uri="{FF2B5EF4-FFF2-40B4-BE49-F238E27FC236}">
              <a16:creationId xmlns:a16="http://schemas.microsoft.com/office/drawing/2014/main" id="{00000000-0008-0000-06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1" y="58588275"/>
          <a:ext cx="679450" cy="87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428625</xdr:colOff>
      <xdr:row>478</xdr:row>
      <xdr:rowOff>76200</xdr:rowOff>
    </xdr:from>
    <xdr:to>
      <xdr:col>2</xdr:col>
      <xdr:colOff>28575</xdr:colOff>
      <xdr:row>484</xdr:row>
      <xdr:rowOff>35033</xdr:rowOff>
    </xdr:to>
    <xdr:pic>
      <xdr:nvPicPr>
        <xdr:cNvPr id="108" name="图片 107" descr="皇家Throne.png">
          <a:extLst>
            <a:ext uri="{FF2B5EF4-FFF2-40B4-BE49-F238E27FC236}">
              <a16:creationId xmlns:a16="http://schemas.microsoft.com/office/drawing/2014/main" id="{00000000-0008-0000-06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" y="60178950"/>
          <a:ext cx="666750" cy="1101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495300</xdr:colOff>
      <xdr:row>434</xdr:row>
      <xdr:rowOff>19050</xdr:rowOff>
    </xdr:from>
    <xdr:to>
      <xdr:col>1</xdr:col>
      <xdr:colOff>521087</xdr:colOff>
      <xdr:row>438</xdr:row>
      <xdr:rowOff>85725</xdr:rowOff>
    </xdr:to>
    <xdr:pic>
      <xdr:nvPicPr>
        <xdr:cNvPr id="110" name="图片 109" descr="Hafen-Rustic Chair.png">
          <a:extLst>
            <a:ext uri="{FF2B5EF4-FFF2-40B4-BE49-F238E27FC236}">
              <a16:creationId xmlns:a16="http://schemas.microsoft.com/office/drawing/2014/main" id="{00000000-0008-0000-06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" y="55054500"/>
          <a:ext cx="559187" cy="828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152400</xdr:colOff>
      <xdr:row>505</xdr:row>
      <xdr:rowOff>85726</xdr:rowOff>
    </xdr:from>
    <xdr:to>
      <xdr:col>2</xdr:col>
      <xdr:colOff>377862</xdr:colOff>
      <xdr:row>511</xdr:row>
      <xdr:rowOff>123826</xdr:rowOff>
    </xdr:to>
    <xdr:pic>
      <xdr:nvPicPr>
        <xdr:cNvPr id="113" name="图片 112" descr="Study Desk.png">
          <a:extLst>
            <a:ext uri="{FF2B5EF4-FFF2-40B4-BE49-F238E27FC236}">
              <a16:creationId xmlns:a16="http://schemas.microsoft.com/office/drawing/2014/main" id="{00000000-0008-0000-06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65446276"/>
          <a:ext cx="1292262" cy="11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190500</xdr:colOff>
      <xdr:row>496</xdr:row>
      <xdr:rowOff>95250</xdr:rowOff>
    </xdr:from>
    <xdr:to>
      <xdr:col>2</xdr:col>
      <xdr:colOff>200025</xdr:colOff>
      <xdr:row>501</xdr:row>
      <xdr:rowOff>183786</xdr:rowOff>
    </xdr:to>
    <xdr:pic>
      <xdr:nvPicPr>
        <xdr:cNvPr id="115" name="图片 114" descr="Hafen-sturdy bed.png">
          <a:extLst>
            <a:ext uri="{FF2B5EF4-FFF2-40B4-BE49-F238E27FC236}">
              <a16:creationId xmlns:a16="http://schemas.microsoft.com/office/drawing/2014/main" id="{00000000-0008-0000-06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" y="65455800"/>
          <a:ext cx="1076325" cy="1041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390525</xdr:colOff>
      <xdr:row>487</xdr:row>
      <xdr:rowOff>114300</xdr:rowOff>
    </xdr:from>
    <xdr:to>
      <xdr:col>2</xdr:col>
      <xdr:colOff>104775</xdr:colOff>
      <xdr:row>493</xdr:row>
      <xdr:rowOff>56827</xdr:rowOff>
    </xdr:to>
    <xdr:pic>
      <xdr:nvPicPr>
        <xdr:cNvPr id="117" name="图片 116" descr="Hafen-Skull Throne.png">
          <a:extLst>
            <a:ext uri="{FF2B5EF4-FFF2-40B4-BE49-F238E27FC236}">
              <a16:creationId xmlns:a16="http://schemas.microsoft.com/office/drawing/2014/main" id="{00000000-0008-0000-06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65474850"/>
          <a:ext cx="781050" cy="10855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absolute">
    <xdr:from>
      <xdr:col>10</xdr:col>
      <xdr:colOff>0</xdr:colOff>
      <xdr:row>0</xdr:row>
      <xdr:rowOff>57150</xdr:rowOff>
    </xdr:from>
    <xdr:to>
      <xdr:col>11</xdr:col>
      <xdr:colOff>474600</xdr:colOff>
      <xdr:row>1</xdr:row>
      <xdr:rowOff>65700</xdr:rowOff>
    </xdr:to>
    <xdr:sp macro="" textlink="">
      <xdr:nvSpPr>
        <xdr:cNvPr id="118" name="矩形 117">
          <a:hlinkClick xmlns:r="http://schemas.openxmlformats.org/officeDocument/2006/relationships" r:id="rId88" tooltip="跳转"/>
          <a:extLst>
            <a:ext uri="{FF2B5EF4-FFF2-40B4-BE49-F238E27FC236}">
              <a16:creationId xmlns:a16="http://schemas.microsoft.com/office/drawing/2014/main" id="{00000000-0008-0000-0600-000076000000}"/>
            </a:ext>
          </a:extLst>
        </xdr:cNvPr>
        <xdr:cNvSpPr>
          <a:spLocks noChangeAspect="1"/>
        </xdr:cNvSpPr>
      </xdr:nvSpPr>
      <xdr:spPr>
        <a:xfrm>
          <a:off x="5334000" y="57150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3">
                    <a:lumMod val="20000"/>
                    <a:lumOff val="80000"/>
                  </a:schemeClr>
                </a:solidFill>
              </a:ln>
              <a:solidFill>
                <a:srgbClr val="00B050"/>
              </a:solidFill>
              <a:effectLst>
                <a:glow rad="139700">
                  <a:schemeClr val="accent3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陶器</a:t>
          </a:r>
        </a:p>
      </xdr:txBody>
    </xdr:sp>
    <xdr:clientData/>
  </xdr:twoCellAnchor>
  <xdr:twoCellAnchor editAs="oneCell">
    <xdr:from>
      <xdr:col>1</xdr:col>
      <xdr:colOff>9525</xdr:colOff>
      <xdr:row>777</xdr:row>
      <xdr:rowOff>0</xdr:rowOff>
    </xdr:from>
    <xdr:to>
      <xdr:col>1</xdr:col>
      <xdr:colOff>295275</xdr:colOff>
      <xdr:row>778</xdr:row>
      <xdr:rowOff>57150</xdr:rowOff>
    </xdr:to>
    <xdr:pic>
      <xdr:nvPicPr>
        <xdr:cNvPr id="120" name="图片 119" descr="Clay Pipe.png">
          <a:extLst>
            <a:ext uri="{FF2B5EF4-FFF2-40B4-BE49-F238E27FC236}">
              <a16:creationId xmlns:a16="http://schemas.microsoft.com/office/drawing/2014/main" id="{00000000-0008-0000-06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" y="113404650"/>
          <a:ext cx="285750" cy="24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785</xdr:row>
      <xdr:rowOff>133350</xdr:rowOff>
    </xdr:from>
    <xdr:to>
      <xdr:col>1</xdr:col>
      <xdr:colOff>361950</xdr:colOff>
      <xdr:row>787</xdr:row>
      <xdr:rowOff>76200</xdr:rowOff>
    </xdr:to>
    <xdr:pic>
      <xdr:nvPicPr>
        <xdr:cNvPr id="122" name="图片 121" descr="Clay Jar.png">
          <a:extLst>
            <a:ext uri="{FF2B5EF4-FFF2-40B4-BE49-F238E27FC236}">
              <a16:creationId xmlns:a16="http://schemas.microsoft.com/office/drawing/2014/main" id="{00000000-0008-0000-06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115100100"/>
          <a:ext cx="32385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794</xdr:row>
      <xdr:rowOff>123825</xdr:rowOff>
    </xdr:from>
    <xdr:to>
      <xdr:col>1</xdr:col>
      <xdr:colOff>361950</xdr:colOff>
      <xdr:row>796</xdr:row>
      <xdr:rowOff>47625</xdr:rowOff>
    </xdr:to>
    <xdr:pic>
      <xdr:nvPicPr>
        <xdr:cNvPr id="124" name="图片 123" descr="Stoneware Vase.png">
          <a:extLst>
            <a:ext uri="{FF2B5EF4-FFF2-40B4-BE49-F238E27FC236}">
              <a16:creationId xmlns:a16="http://schemas.microsoft.com/office/drawing/2014/main" id="{00000000-0008-0000-06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116843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911</xdr:row>
      <xdr:rowOff>114300</xdr:rowOff>
    </xdr:from>
    <xdr:to>
      <xdr:col>1</xdr:col>
      <xdr:colOff>342900</xdr:colOff>
      <xdr:row>913</xdr:row>
      <xdr:rowOff>38100</xdr:rowOff>
    </xdr:to>
    <xdr:pic>
      <xdr:nvPicPr>
        <xdr:cNvPr id="126" name="图片 125" descr="未燃Mug.png">
          <a:extLst>
            <a:ext uri="{FF2B5EF4-FFF2-40B4-BE49-F238E27FC236}">
              <a16:creationId xmlns:a16="http://schemas.microsoft.com/office/drawing/2014/main" id="{00000000-0008-0000-06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1203388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476250</xdr:colOff>
      <xdr:row>856</xdr:row>
      <xdr:rowOff>171450</xdr:rowOff>
    </xdr:from>
    <xdr:to>
      <xdr:col>2</xdr:col>
      <xdr:colOff>28575</xdr:colOff>
      <xdr:row>860</xdr:row>
      <xdr:rowOff>28575</xdr:rowOff>
    </xdr:to>
    <xdr:pic>
      <xdr:nvPicPr>
        <xdr:cNvPr id="128" name="图片 127" descr="Unfired Garden Pot.png">
          <a:extLst>
            <a:ext uri="{FF2B5EF4-FFF2-40B4-BE49-F238E27FC236}">
              <a16:creationId xmlns:a16="http://schemas.microsoft.com/office/drawing/2014/main" id="{00000000-0008-0000-06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118452900"/>
          <a:ext cx="61912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76200</xdr:colOff>
      <xdr:row>929</xdr:row>
      <xdr:rowOff>133350</xdr:rowOff>
    </xdr:from>
    <xdr:to>
      <xdr:col>1</xdr:col>
      <xdr:colOff>381000</xdr:colOff>
      <xdr:row>931</xdr:row>
      <xdr:rowOff>57150</xdr:rowOff>
    </xdr:to>
    <xdr:pic>
      <xdr:nvPicPr>
        <xdr:cNvPr id="130" name="图片 129" descr="未烧瓷">
          <a:extLst>
            <a:ext uri="{FF2B5EF4-FFF2-40B4-BE49-F238E27FC236}">
              <a16:creationId xmlns:a16="http://schemas.microsoft.com/office/drawing/2014/main" id="{00000000-0008-0000-06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122110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476250</xdr:colOff>
      <xdr:row>865</xdr:row>
      <xdr:rowOff>142875</xdr:rowOff>
    </xdr:from>
    <xdr:to>
      <xdr:col>2</xdr:col>
      <xdr:colOff>28575</xdr:colOff>
      <xdr:row>869</xdr:row>
      <xdr:rowOff>0</xdr:rowOff>
    </xdr:to>
    <xdr:pic>
      <xdr:nvPicPr>
        <xdr:cNvPr id="132" name="图片 131" descr="未燃Pot.png">
          <a:extLst>
            <a:ext uri="{FF2B5EF4-FFF2-40B4-BE49-F238E27FC236}">
              <a16:creationId xmlns:a16="http://schemas.microsoft.com/office/drawing/2014/main" id="{00000000-0008-0000-06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120176925"/>
          <a:ext cx="61912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514350</xdr:colOff>
      <xdr:row>947</xdr:row>
      <xdr:rowOff>19050</xdr:rowOff>
    </xdr:from>
    <xdr:to>
      <xdr:col>1</xdr:col>
      <xdr:colOff>285750</xdr:colOff>
      <xdr:row>948</xdr:row>
      <xdr:rowOff>133350</xdr:rowOff>
    </xdr:to>
    <xdr:pic>
      <xdr:nvPicPr>
        <xdr:cNvPr id="134" name="图片 133" descr="未烧毁的Stoneware Vase.png">
          <a:extLst>
            <a:ext uri="{FF2B5EF4-FFF2-40B4-BE49-F238E27FC236}">
              <a16:creationId xmlns:a16="http://schemas.microsoft.com/office/drawing/2014/main" id="{00000000-0008-0000-06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4350" y="125501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104775</xdr:colOff>
      <xdr:row>920</xdr:row>
      <xdr:rowOff>85725</xdr:rowOff>
    </xdr:from>
    <xdr:to>
      <xdr:col>1</xdr:col>
      <xdr:colOff>409575</xdr:colOff>
      <xdr:row>922</xdr:row>
      <xdr:rowOff>9525</xdr:rowOff>
    </xdr:to>
    <xdr:pic>
      <xdr:nvPicPr>
        <xdr:cNvPr id="136" name="图片 135" descr="未燃Teapot.png">
          <a:extLst>
            <a:ext uri="{FF2B5EF4-FFF2-40B4-BE49-F238E27FC236}">
              <a16:creationId xmlns:a16="http://schemas.microsoft.com/office/drawing/2014/main" id="{00000000-0008-0000-06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175" y="1238154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85725</xdr:colOff>
      <xdr:row>956</xdr:row>
      <xdr:rowOff>66675</xdr:rowOff>
    </xdr:from>
    <xdr:to>
      <xdr:col>1</xdr:col>
      <xdr:colOff>390525</xdr:colOff>
      <xdr:row>957</xdr:row>
      <xdr:rowOff>180975</xdr:rowOff>
    </xdr:to>
    <xdr:pic>
      <xdr:nvPicPr>
        <xdr:cNvPr id="138" name="图片 137" descr="未烧的玩具Chariot.png">
          <a:extLst>
            <a:ext uri="{FF2B5EF4-FFF2-40B4-BE49-F238E27FC236}">
              <a16:creationId xmlns:a16="http://schemas.microsoft.com/office/drawing/2014/main" id="{00000000-0008-0000-06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290542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466725</xdr:colOff>
      <xdr:row>874</xdr:row>
      <xdr:rowOff>142875</xdr:rowOff>
    </xdr:from>
    <xdr:to>
      <xdr:col>2</xdr:col>
      <xdr:colOff>19050</xdr:colOff>
      <xdr:row>878</xdr:row>
      <xdr:rowOff>0</xdr:rowOff>
    </xdr:to>
    <xdr:pic>
      <xdr:nvPicPr>
        <xdr:cNvPr id="140" name="图片 139" descr="未烧的Treeplanter的Pot.png">
          <a:extLst>
            <a:ext uri="{FF2B5EF4-FFF2-40B4-BE49-F238E27FC236}">
              <a16:creationId xmlns:a16="http://schemas.microsoft.com/office/drawing/2014/main" id="{00000000-0008-0000-06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121929525"/>
          <a:ext cx="61912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457200</xdr:colOff>
      <xdr:row>883</xdr:row>
      <xdr:rowOff>9525</xdr:rowOff>
    </xdr:from>
    <xdr:to>
      <xdr:col>2</xdr:col>
      <xdr:colOff>9525</xdr:colOff>
      <xdr:row>887</xdr:row>
      <xdr:rowOff>180975</xdr:rowOff>
    </xdr:to>
    <xdr:pic>
      <xdr:nvPicPr>
        <xdr:cNvPr id="142" name="图片 141" descr="Unfired Urn.png">
          <a:extLst>
            <a:ext uri="{FF2B5EF4-FFF2-40B4-BE49-F238E27FC236}">
              <a16:creationId xmlns:a16="http://schemas.microsoft.com/office/drawing/2014/main" id="{00000000-0008-0000-06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" y="123548775"/>
          <a:ext cx="61912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893</xdr:row>
      <xdr:rowOff>85725</xdr:rowOff>
    </xdr:from>
    <xdr:to>
      <xdr:col>1</xdr:col>
      <xdr:colOff>352425</xdr:colOff>
      <xdr:row>895</xdr:row>
      <xdr:rowOff>9525</xdr:rowOff>
    </xdr:to>
    <xdr:pic>
      <xdr:nvPicPr>
        <xdr:cNvPr id="144" name="图片 143" descr="未烧的Clay Jar.png">
          <a:extLst>
            <a:ext uri="{FF2B5EF4-FFF2-40B4-BE49-F238E27FC236}">
              <a16:creationId xmlns:a16="http://schemas.microsoft.com/office/drawing/2014/main" id="{00000000-0008-0000-06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125568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902</xdr:row>
      <xdr:rowOff>57150</xdr:rowOff>
    </xdr:from>
    <xdr:to>
      <xdr:col>1</xdr:col>
      <xdr:colOff>352425</xdr:colOff>
      <xdr:row>903</xdr:row>
      <xdr:rowOff>171450</xdr:rowOff>
    </xdr:to>
    <xdr:pic>
      <xdr:nvPicPr>
        <xdr:cNvPr id="147" name="图片 146" descr="未烧的Clay Pipe.png">
          <a:extLst>
            <a:ext uri="{FF2B5EF4-FFF2-40B4-BE49-F238E27FC236}">
              <a16:creationId xmlns:a16="http://schemas.microsoft.com/office/drawing/2014/main" id="{00000000-0008-0000-06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1272921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66675</xdr:colOff>
      <xdr:row>938</xdr:row>
      <xdr:rowOff>104775</xdr:rowOff>
    </xdr:from>
    <xdr:to>
      <xdr:col>1</xdr:col>
      <xdr:colOff>371475</xdr:colOff>
      <xdr:row>940</xdr:row>
      <xdr:rowOff>28575</xdr:rowOff>
    </xdr:to>
    <xdr:pic>
      <xdr:nvPicPr>
        <xdr:cNvPr id="149" name="图片 148" descr="未烧的土司Platter.png">
          <a:extLst>
            <a:ext uri="{FF2B5EF4-FFF2-40B4-BE49-F238E27FC236}">
              <a16:creationId xmlns:a16="http://schemas.microsoft.com/office/drawing/2014/main" id="{00000000-0008-0000-06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1343501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523875</xdr:colOff>
      <xdr:row>803</xdr:row>
      <xdr:rowOff>76200</xdr:rowOff>
    </xdr:from>
    <xdr:to>
      <xdr:col>1</xdr:col>
      <xdr:colOff>447675</xdr:colOff>
      <xdr:row>805</xdr:row>
      <xdr:rowOff>66675</xdr:rowOff>
    </xdr:to>
    <xdr:pic>
      <xdr:nvPicPr>
        <xdr:cNvPr id="151" name="图片 150" descr="Treeplanter的Pot.png">
          <a:extLst>
            <a:ext uri="{FF2B5EF4-FFF2-40B4-BE49-F238E27FC236}">
              <a16:creationId xmlns:a16="http://schemas.microsoft.com/office/drawing/2014/main" id="{00000000-0008-0000-06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" y="118548150"/>
          <a:ext cx="457200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830</xdr:row>
      <xdr:rowOff>114300</xdr:rowOff>
    </xdr:from>
    <xdr:to>
      <xdr:col>1</xdr:col>
      <xdr:colOff>381000</xdr:colOff>
      <xdr:row>832</xdr:row>
      <xdr:rowOff>66675</xdr:rowOff>
    </xdr:to>
    <xdr:pic>
      <xdr:nvPicPr>
        <xdr:cNvPr id="153" name="图片 152" descr="Pot.png">
          <a:extLst>
            <a:ext uri="{FF2B5EF4-FFF2-40B4-BE49-F238E27FC236}">
              <a16:creationId xmlns:a16="http://schemas.microsoft.com/office/drawing/2014/main" id="{00000000-0008-0000-06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" y="120338850"/>
          <a:ext cx="285750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85725</xdr:colOff>
      <xdr:row>839</xdr:row>
      <xdr:rowOff>104775</xdr:rowOff>
    </xdr:from>
    <xdr:to>
      <xdr:col>1</xdr:col>
      <xdr:colOff>390525</xdr:colOff>
      <xdr:row>841</xdr:row>
      <xdr:rowOff>28575</xdr:rowOff>
    </xdr:to>
    <xdr:pic>
      <xdr:nvPicPr>
        <xdr:cNvPr id="155" name="图片 154" descr="瓷板">
          <a:extLst>
            <a:ext uri="{FF2B5EF4-FFF2-40B4-BE49-F238E27FC236}">
              <a16:creationId xmlns:a16="http://schemas.microsoft.com/office/drawing/2014/main" id="{00000000-0008-0000-06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220819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161925</xdr:colOff>
      <xdr:row>810</xdr:row>
      <xdr:rowOff>9525</xdr:rowOff>
    </xdr:from>
    <xdr:to>
      <xdr:col>2</xdr:col>
      <xdr:colOff>285750</xdr:colOff>
      <xdr:row>816</xdr:row>
      <xdr:rowOff>85725</xdr:rowOff>
    </xdr:to>
    <xdr:pic>
      <xdr:nvPicPr>
        <xdr:cNvPr id="157" name="图片 156" descr="花园锅">
          <a:extLst>
            <a:ext uri="{FF2B5EF4-FFF2-40B4-BE49-F238E27FC236}">
              <a16:creationId xmlns:a16="http://schemas.microsoft.com/office/drawing/2014/main" id="{00000000-0008-0000-06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119853075"/>
          <a:ext cx="1190625" cy="1276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820</xdr:row>
      <xdr:rowOff>161925</xdr:rowOff>
    </xdr:from>
    <xdr:to>
      <xdr:col>1</xdr:col>
      <xdr:colOff>390525</xdr:colOff>
      <xdr:row>823</xdr:row>
      <xdr:rowOff>180975</xdr:rowOff>
    </xdr:to>
    <xdr:pic>
      <xdr:nvPicPr>
        <xdr:cNvPr id="159" name="图片 158" descr="Urn.png">
          <a:extLst>
            <a:ext uri="{FF2B5EF4-FFF2-40B4-BE49-F238E27FC236}">
              <a16:creationId xmlns:a16="http://schemas.microsoft.com/office/drawing/2014/main" id="{00000000-0008-0000-06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121948575"/>
          <a:ext cx="3429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38100</xdr:colOff>
      <xdr:row>976</xdr:row>
      <xdr:rowOff>133350</xdr:rowOff>
    </xdr:from>
    <xdr:to>
      <xdr:col>1</xdr:col>
      <xdr:colOff>342900</xdr:colOff>
      <xdr:row>978</xdr:row>
      <xdr:rowOff>57150</xdr:rowOff>
    </xdr:to>
    <xdr:pic>
      <xdr:nvPicPr>
        <xdr:cNvPr id="161" name="图片 160" descr="Acre Clay.png">
          <a:extLst>
            <a:ext uri="{FF2B5EF4-FFF2-40B4-BE49-F238E27FC236}">
              <a16:creationId xmlns:a16="http://schemas.microsoft.com/office/drawing/2014/main" id="{00000000-0008-0000-06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" y="1487424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973</xdr:row>
      <xdr:rowOff>0</xdr:rowOff>
    </xdr:from>
    <xdr:to>
      <xdr:col>13</xdr:col>
      <xdr:colOff>93569</xdr:colOff>
      <xdr:row>980</xdr:row>
      <xdr:rowOff>142875</xdr:rowOff>
    </xdr:to>
    <xdr:pic>
      <xdr:nvPicPr>
        <xdr:cNvPr id="164" name="图片 163" descr="Mudflat.png">
          <a:extLst>
            <a:ext uri="{FF2B5EF4-FFF2-40B4-BE49-F238E27FC236}">
              <a16:creationId xmlns:a16="http://schemas.microsoft.com/office/drawing/2014/main" id="{00000000-0008-0000-06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00600" y="147999450"/>
          <a:ext cx="2227169" cy="1514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85725</xdr:colOff>
      <xdr:row>985</xdr:row>
      <xdr:rowOff>180975</xdr:rowOff>
    </xdr:from>
    <xdr:to>
      <xdr:col>1</xdr:col>
      <xdr:colOff>390525</xdr:colOff>
      <xdr:row>987</xdr:row>
      <xdr:rowOff>104775</xdr:rowOff>
    </xdr:to>
    <xdr:pic>
      <xdr:nvPicPr>
        <xdr:cNvPr id="167" name="图片 166" descr="Bone Clay.png">
          <a:extLst>
            <a:ext uri="{FF2B5EF4-FFF2-40B4-BE49-F238E27FC236}">
              <a16:creationId xmlns:a16="http://schemas.microsoft.com/office/drawing/2014/main" id="{00000000-0008-0000-06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5" y="1505426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967</xdr:row>
      <xdr:rowOff>114300</xdr:rowOff>
    </xdr:from>
    <xdr:to>
      <xdr:col>1</xdr:col>
      <xdr:colOff>304800</xdr:colOff>
      <xdr:row>969</xdr:row>
      <xdr:rowOff>38100</xdr:rowOff>
    </xdr:to>
    <xdr:pic>
      <xdr:nvPicPr>
        <xdr:cNvPr id="170" name="图片 169" descr="Ball Clay.png">
          <a:extLst>
            <a:ext uri="{FF2B5EF4-FFF2-40B4-BE49-F238E27FC236}">
              <a16:creationId xmlns:a16="http://schemas.microsoft.com/office/drawing/2014/main" id="{00000000-0008-0000-06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" y="1522285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994</xdr:row>
      <xdr:rowOff>114300</xdr:rowOff>
    </xdr:from>
    <xdr:to>
      <xdr:col>1</xdr:col>
      <xdr:colOff>361950</xdr:colOff>
      <xdr:row>996</xdr:row>
      <xdr:rowOff>38100</xdr:rowOff>
    </xdr:to>
    <xdr:pic>
      <xdr:nvPicPr>
        <xdr:cNvPr id="172" name="图片 171" descr="洞穴Clay.png">
          <a:extLst>
            <a:ext uri="{FF2B5EF4-FFF2-40B4-BE49-F238E27FC236}">
              <a16:creationId xmlns:a16="http://schemas.microsoft.com/office/drawing/2014/main" id="{00000000-0008-0000-06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153981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1003</xdr:row>
      <xdr:rowOff>133350</xdr:rowOff>
    </xdr:from>
    <xdr:to>
      <xdr:col>1</xdr:col>
      <xdr:colOff>352425</xdr:colOff>
      <xdr:row>1005</xdr:row>
      <xdr:rowOff>57150</xdr:rowOff>
    </xdr:to>
    <xdr:pic>
      <xdr:nvPicPr>
        <xdr:cNvPr id="175" name="图片 174" descr="Hafen-Pit Clay.png">
          <a:extLst>
            <a:ext uri="{FF2B5EF4-FFF2-40B4-BE49-F238E27FC236}">
              <a16:creationId xmlns:a16="http://schemas.microsoft.com/office/drawing/2014/main" id="{00000000-0008-0000-06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155752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1012</xdr:row>
      <xdr:rowOff>180975</xdr:rowOff>
    </xdr:from>
    <xdr:to>
      <xdr:col>1</xdr:col>
      <xdr:colOff>361950</xdr:colOff>
      <xdr:row>1014</xdr:row>
      <xdr:rowOff>104775</xdr:rowOff>
    </xdr:to>
    <xdr:pic>
      <xdr:nvPicPr>
        <xdr:cNvPr id="178" name="图片 177" descr="灰色Clay.png">
          <a:extLst>
            <a:ext uri="{FF2B5EF4-FFF2-40B4-BE49-F238E27FC236}">
              <a16:creationId xmlns:a16="http://schemas.microsoft.com/office/drawing/2014/main" id="{00000000-0008-0000-06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157553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848</xdr:row>
      <xdr:rowOff>123825</xdr:rowOff>
    </xdr:from>
    <xdr:to>
      <xdr:col>3</xdr:col>
      <xdr:colOff>228600</xdr:colOff>
      <xdr:row>850</xdr:row>
      <xdr:rowOff>9525</xdr:rowOff>
    </xdr:to>
    <xdr:pic>
      <xdr:nvPicPr>
        <xdr:cNvPr id="111" name="图片 110" descr="Brick.png">
          <a:extLst>
            <a:ext uri="{FF2B5EF4-FFF2-40B4-BE49-F238E27FC236}">
              <a16:creationId xmlns:a16="http://schemas.microsoft.com/office/drawing/2014/main" id="{00000000-0008-0000-06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59248475"/>
          <a:ext cx="1828800" cy="26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352</xdr:row>
      <xdr:rowOff>161925</xdr:rowOff>
    </xdr:from>
    <xdr:to>
      <xdr:col>1</xdr:col>
      <xdr:colOff>333375</xdr:colOff>
      <xdr:row>354</xdr:row>
      <xdr:rowOff>85725</xdr:rowOff>
    </xdr:to>
    <xdr:pic>
      <xdr:nvPicPr>
        <xdr:cNvPr id="114" name="图片 113" descr="Torch.png">
          <a:extLst>
            <a:ext uri="{FF2B5EF4-FFF2-40B4-BE49-F238E27FC236}">
              <a16:creationId xmlns:a16="http://schemas.microsoft.com/office/drawing/2014/main" id="{00000000-0008-0000-06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" y="51273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</xdr:colOff>
      <xdr:row>361</xdr:row>
      <xdr:rowOff>152400</xdr:rowOff>
    </xdr:from>
    <xdr:to>
      <xdr:col>1</xdr:col>
      <xdr:colOff>323850</xdr:colOff>
      <xdr:row>363</xdr:row>
      <xdr:rowOff>76200</xdr:rowOff>
    </xdr:to>
    <xdr:pic>
      <xdr:nvPicPr>
        <xdr:cNvPr id="119" name="图片 118" descr="蜡烛">
          <a:extLst>
            <a:ext uri="{FF2B5EF4-FFF2-40B4-BE49-F238E27FC236}">
              <a16:creationId xmlns:a16="http://schemas.microsoft.com/office/drawing/2014/main" id="{00000000-0008-0000-06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50" y="53016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98</xdr:row>
      <xdr:rowOff>171450</xdr:rowOff>
    </xdr:from>
    <xdr:to>
      <xdr:col>1</xdr:col>
      <xdr:colOff>438150</xdr:colOff>
      <xdr:row>100</xdr:row>
      <xdr:rowOff>114300</xdr:rowOff>
    </xdr:to>
    <xdr:pic>
      <xdr:nvPicPr>
        <xdr:cNvPr id="123" name="图片 122" descr="Clay Cauldron.png">
          <a:extLst>
            <a:ext uri="{FF2B5EF4-FFF2-40B4-BE49-F238E27FC236}">
              <a16:creationId xmlns:a16="http://schemas.microsoft.com/office/drawing/2014/main" id="{00000000-0008-0000-06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" y="15801975"/>
          <a:ext cx="342900" cy="32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114300</xdr:colOff>
      <xdr:row>299</xdr:row>
      <xdr:rowOff>0</xdr:rowOff>
    </xdr:from>
    <xdr:to>
      <xdr:col>1</xdr:col>
      <xdr:colOff>371475</xdr:colOff>
      <xdr:row>300</xdr:row>
      <xdr:rowOff>66675</xdr:rowOff>
    </xdr:to>
    <xdr:pic>
      <xdr:nvPicPr>
        <xdr:cNvPr id="127" name="图片 126" descr="木犁.png">
          <a:extLst>
            <a:ext uri="{FF2B5EF4-FFF2-40B4-BE49-F238E27FC236}">
              <a16:creationId xmlns:a16="http://schemas.microsoft.com/office/drawing/2014/main" id="{00000000-0008-0000-06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47844075"/>
          <a:ext cx="257175" cy="257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296</xdr:row>
      <xdr:rowOff>0</xdr:rowOff>
    </xdr:from>
    <xdr:to>
      <xdr:col>13</xdr:col>
      <xdr:colOff>438150</xdr:colOff>
      <xdr:row>302</xdr:row>
      <xdr:rowOff>152400</xdr:rowOff>
    </xdr:to>
    <xdr:pic>
      <xdr:nvPicPr>
        <xdr:cNvPr id="131" name="图片 130" descr="Zig-Zag犁">
          <a:extLst>
            <a:ext uri="{FF2B5EF4-FFF2-40B4-BE49-F238E27FC236}">
              <a16:creationId xmlns:a16="http://schemas.microsoft.com/office/drawing/2014/main" id="{00000000-0008-0000-06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00600" y="47272575"/>
          <a:ext cx="2571750" cy="1295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314326</xdr:colOff>
      <xdr:row>306</xdr:row>
      <xdr:rowOff>9525</xdr:rowOff>
    </xdr:from>
    <xdr:ext cx="933450" cy="916270"/>
    <xdr:pic>
      <xdr:nvPicPr>
        <xdr:cNvPr id="141" name="图片 140" descr="金属Plow2.jpeg">
          <a:extLst>
            <a:ext uri="{FF2B5EF4-FFF2-40B4-BE49-F238E27FC236}">
              <a16:creationId xmlns:a16="http://schemas.microsoft.com/office/drawing/2014/main" id="{00000000-0008-0000-06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6" y="49225200"/>
          <a:ext cx="933450" cy="9162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0</xdr:colOff>
      <xdr:row>34</xdr:row>
      <xdr:rowOff>152400</xdr:rowOff>
    </xdr:from>
    <xdr:to>
      <xdr:col>2</xdr:col>
      <xdr:colOff>495300</xdr:colOff>
      <xdr:row>37</xdr:row>
      <xdr:rowOff>71675</xdr:rowOff>
    </xdr:to>
    <xdr:pic>
      <xdr:nvPicPr>
        <xdr:cNvPr id="145" name="图片 144" descr="鞣制Tub.png">
          <a:extLst>
            <a:ext uri="{FF2B5EF4-FFF2-40B4-BE49-F238E27FC236}">
              <a16:creationId xmlns:a16="http://schemas.microsoft.com/office/drawing/2014/main" id="{00000000-0008-0000-06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76825"/>
          <a:ext cx="1562100" cy="490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66676</xdr:colOff>
      <xdr:row>727</xdr:row>
      <xdr:rowOff>28575</xdr:rowOff>
    </xdr:from>
    <xdr:to>
      <xdr:col>2</xdr:col>
      <xdr:colOff>468492</xdr:colOff>
      <xdr:row>729</xdr:row>
      <xdr:rowOff>171450</xdr:rowOff>
    </xdr:to>
    <xdr:pic>
      <xdr:nvPicPr>
        <xdr:cNvPr id="148" name="图片 147" descr="Food Trough.png">
          <a:extLst>
            <a:ext uri="{FF2B5EF4-FFF2-40B4-BE49-F238E27FC236}">
              <a16:creationId xmlns:a16="http://schemas.microsoft.com/office/drawing/2014/main" id="{00000000-0008-0000-06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6" y="115662075"/>
          <a:ext cx="1468616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276225</xdr:colOff>
      <xdr:row>314</xdr:row>
      <xdr:rowOff>152400</xdr:rowOff>
    </xdr:from>
    <xdr:to>
      <xdr:col>2</xdr:col>
      <xdr:colOff>428625</xdr:colOff>
      <xdr:row>320</xdr:row>
      <xdr:rowOff>47625</xdr:rowOff>
    </xdr:to>
    <xdr:pic>
      <xdr:nvPicPr>
        <xdr:cNvPr id="152" name="图片 151" descr="海芬，Wheelbarrow.png">
          <a:extLst>
            <a:ext uri="{FF2B5EF4-FFF2-40B4-BE49-F238E27FC236}">
              <a16:creationId xmlns:a16="http://schemas.microsoft.com/office/drawing/2014/main" id="{00000000-0008-0000-06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52682775"/>
          <a:ext cx="1219200" cy="1038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219075</xdr:colOff>
      <xdr:row>150</xdr:row>
      <xdr:rowOff>180975</xdr:rowOff>
    </xdr:from>
    <xdr:to>
      <xdr:col>2</xdr:col>
      <xdr:colOff>361950</xdr:colOff>
      <xdr:row>156</xdr:row>
      <xdr:rowOff>159496</xdr:rowOff>
    </xdr:to>
    <xdr:pic>
      <xdr:nvPicPr>
        <xdr:cNvPr id="156" name="图片 155" descr="Potter's Wheel.png">
          <a:extLst>
            <a:ext uri="{FF2B5EF4-FFF2-40B4-BE49-F238E27FC236}">
              <a16:creationId xmlns:a16="http://schemas.microsoft.com/office/drawing/2014/main" id="{00000000-0008-0000-06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BEBA8EAE-BF5A-486C-A8C5-ECC9F3942E4B}">
              <a14:imgProps xmlns:a14="http://schemas.microsoft.com/office/drawing/2010/main">
                <a14:imgLayer r:embed="rId127">
                  <a14:imgEffect>
                    <a14:backgroundRemoval t="6114" b="93886" l="1215" r="98381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24193500"/>
          <a:ext cx="1209675" cy="11215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352425</xdr:colOff>
      <xdr:row>544</xdr:row>
      <xdr:rowOff>133350</xdr:rowOff>
    </xdr:from>
    <xdr:to>
      <xdr:col>2</xdr:col>
      <xdr:colOff>180975</xdr:colOff>
      <xdr:row>548</xdr:row>
      <xdr:rowOff>104775</xdr:rowOff>
    </xdr:to>
    <xdr:pic>
      <xdr:nvPicPr>
        <xdr:cNvPr id="160" name="图片 159" descr="石Casket.png">
          <a:extLst>
            <a:ext uri="{FF2B5EF4-FFF2-40B4-BE49-F238E27FC236}">
              <a16:creationId xmlns:a16="http://schemas.microsoft.com/office/drawing/2014/main" id="{00000000-0008-0000-06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2425" y="90563700"/>
          <a:ext cx="895350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104775</xdr:colOff>
      <xdr:row>626</xdr:row>
      <xdr:rowOff>114300</xdr:rowOff>
    </xdr:from>
    <xdr:to>
      <xdr:col>1</xdr:col>
      <xdr:colOff>409575</xdr:colOff>
      <xdr:row>628</xdr:row>
      <xdr:rowOff>38100</xdr:rowOff>
    </xdr:to>
    <xdr:pic>
      <xdr:nvPicPr>
        <xdr:cNvPr id="163" name="图片 162" descr="Wardrobe.png">
          <a:extLst>
            <a:ext uri="{FF2B5EF4-FFF2-40B4-BE49-F238E27FC236}">
              <a16:creationId xmlns:a16="http://schemas.microsoft.com/office/drawing/2014/main" id="{00000000-0008-0000-06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175" y="104755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389</xdr:row>
      <xdr:rowOff>0</xdr:rowOff>
    </xdr:from>
    <xdr:to>
      <xdr:col>1</xdr:col>
      <xdr:colOff>447675</xdr:colOff>
      <xdr:row>390</xdr:row>
      <xdr:rowOff>114300</xdr:rowOff>
    </xdr:to>
    <xdr:pic>
      <xdr:nvPicPr>
        <xdr:cNvPr id="166" name="图片 165" descr="显示Sign.png">
          <a:extLst>
            <a:ext uri="{FF2B5EF4-FFF2-40B4-BE49-F238E27FC236}">
              <a16:creationId xmlns:a16="http://schemas.microsoft.com/office/drawing/2014/main" id="{00000000-0008-0000-06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" y="653224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238126</xdr:colOff>
      <xdr:row>395</xdr:row>
      <xdr:rowOff>28575</xdr:rowOff>
    </xdr:from>
    <xdr:to>
      <xdr:col>2</xdr:col>
      <xdr:colOff>218410</xdr:colOff>
      <xdr:row>401</xdr:row>
      <xdr:rowOff>95250</xdr:rowOff>
    </xdr:to>
    <xdr:pic>
      <xdr:nvPicPr>
        <xdr:cNvPr id="169" name="图片 168" descr="射箭Target.png">
          <a:extLst>
            <a:ext uri="{FF2B5EF4-FFF2-40B4-BE49-F238E27FC236}">
              <a16:creationId xmlns:a16="http://schemas.microsoft.com/office/drawing/2014/main" id="{00000000-0008-0000-06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6" y="66532125"/>
          <a:ext cx="1047084" cy="120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209550</xdr:colOff>
      <xdr:row>1031</xdr:row>
      <xdr:rowOff>0</xdr:rowOff>
    </xdr:from>
    <xdr:to>
      <xdr:col>2</xdr:col>
      <xdr:colOff>285750</xdr:colOff>
      <xdr:row>1035</xdr:row>
      <xdr:rowOff>125649</xdr:rowOff>
    </xdr:to>
    <xdr:pic>
      <xdr:nvPicPr>
        <xdr:cNvPr id="173" name="图片 172" descr="海芬，Rowboat.png">
          <a:extLst>
            <a:ext uri="{FF2B5EF4-FFF2-40B4-BE49-F238E27FC236}">
              <a16:creationId xmlns:a16="http://schemas.microsoft.com/office/drawing/2014/main" id="{00000000-0008-0000-06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" y="183946800"/>
          <a:ext cx="1143000" cy="887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247651</xdr:colOff>
      <xdr:row>1039</xdr:row>
      <xdr:rowOff>66675</xdr:rowOff>
    </xdr:from>
    <xdr:to>
      <xdr:col>2</xdr:col>
      <xdr:colOff>323851</xdr:colOff>
      <xdr:row>1045</xdr:row>
      <xdr:rowOff>120421</xdr:rowOff>
    </xdr:to>
    <xdr:pic>
      <xdr:nvPicPr>
        <xdr:cNvPr id="176" name="图片 175" descr="海芬，Knarr.png">
          <a:extLst>
            <a:ext uri="{FF2B5EF4-FFF2-40B4-BE49-F238E27FC236}">
              <a16:creationId xmlns:a16="http://schemas.microsoft.com/office/drawing/2014/main" id="{00000000-0008-0000-06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1" y="187328175"/>
          <a:ext cx="1143000" cy="1196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38101</xdr:colOff>
      <xdr:row>1022</xdr:row>
      <xdr:rowOff>171450</xdr:rowOff>
    </xdr:from>
    <xdr:to>
      <xdr:col>1</xdr:col>
      <xdr:colOff>475819</xdr:colOff>
      <xdr:row>1026</xdr:row>
      <xdr:rowOff>0</xdr:rowOff>
    </xdr:to>
    <xdr:pic>
      <xdr:nvPicPr>
        <xdr:cNvPr id="179" name="图片 178" descr="Raft.png">
          <a:extLst>
            <a:ext uri="{FF2B5EF4-FFF2-40B4-BE49-F238E27FC236}">
              <a16:creationId xmlns:a16="http://schemas.microsoft.com/office/drawing/2014/main" id="{00000000-0008-0000-06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1" y="184118250"/>
          <a:ext cx="437718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absolute">
    <xdr:from>
      <xdr:col>12</xdr:col>
      <xdr:colOff>0</xdr:colOff>
      <xdr:row>0</xdr:row>
      <xdr:rowOff>66675</xdr:rowOff>
    </xdr:from>
    <xdr:to>
      <xdr:col>13</xdr:col>
      <xdr:colOff>474600</xdr:colOff>
      <xdr:row>1</xdr:row>
      <xdr:rowOff>75225</xdr:rowOff>
    </xdr:to>
    <xdr:sp macro="" textlink="">
      <xdr:nvSpPr>
        <xdr:cNvPr id="180" name="矩形 179">
          <a:hlinkClick xmlns:r="http://schemas.openxmlformats.org/officeDocument/2006/relationships" r:id="rId135" tooltip="跳转"/>
          <a:extLst>
            <a:ext uri="{FF2B5EF4-FFF2-40B4-BE49-F238E27FC236}">
              <a16:creationId xmlns:a16="http://schemas.microsoft.com/office/drawing/2014/main" id="{00000000-0008-0000-0600-0000B4000000}"/>
            </a:ext>
          </a:extLst>
        </xdr:cNvPr>
        <xdr:cNvSpPr>
          <a:spLocks noChangeAspect="1"/>
        </xdr:cNvSpPr>
      </xdr:nvSpPr>
      <xdr:spPr>
        <a:xfrm>
          <a:off x="6400800" y="66675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3">
                    <a:lumMod val="20000"/>
                    <a:lumOff val="80000"/>
                  </a:schemeClr>
                </a:solidFill>
              </a:ln>
              <a:solidFill>
                <a:srgbClr val="00B050"/>
              </a:solidFill>
              <a:effectLst>
                <a:glow rad="139700">
                  <a:schemeClr val="accent3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车船</a:t>
          </a:r>
        </a:p>
      </xdr:txBody>
    </xdr:sp>
    <xdr:clientData/>
  </xdr:twoCellAnchor>
  <xdr:twoCellAnchor editAs="oneCell">
    <xdr:from>
      <xdr:col>0</xdr:col>
      <xdr:colOff>219075</xdr:colOff>
      <xdr:row>1059</xdr:row>
      <xdr:rowOff>57151</xdr:rowOff>
    </xdr:from>
    <xdr:to>
      <xdr:col>2</xdr:col>
      <xdr:colOff>219075</xdr:colOff>
      <xdr:row>1065</xdr:row>
      <xdr:rowOff>144751</xdr:rowOff>
    </xdr:to>
    <xdr:pic>
      <xdr:nvPicPr>
        <xdr:cNvPr id="181" name="图片 180" descr="哈芬破坏球">
          <a:extLst>
            <a:ext uri="{FF2B5EF4-FFF2-40B4-BE49-F238E27FC236}">
              <a16:creationId xmlns:a16="http://schemas.microsoft.com/office/drawing/2014/main" id="{00000000-0008-0000-06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" y="189547501"/>
          <a:ext cx="1066800" cy="1230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438150</xdr:colOff>
      <xdr:row>24</xdr:row>
      <xdr:rowOff>76201</xdr:rowOff>
    </xdr:from>
    <xdr:to>
      <xdr:col>2</xdr:col>
      <xdr:colOff>123825</xdr:colOff>
      <xdr:row>30</xdr:row>
      <xdr:rowOff>109505</xdr:rowOff>
    </xdr:to>
    <xdr:pic>
      <xdr:nvPicPr>
        <xdr:cNvPr id="182" name="图片 181" descr="Hafen-Drying Frame.png">
          <a:extLst>
            <a:ext uri="{FF2B5EF4-FFF2-40B4-BE49-F238E27FC236}">
              <a16:creationId xmlns:a16="http://schemas.microsoft.com/office/drawing/2014/main" id="{00000000-0008-0000-06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" y="29765626"/>
          <a:ext cx="752475" cy="1062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466725</xdr:colOff>
      <xdr:row>1086</xdr:row>
      <xdr:rowOff>180975</xdr:rowOff>
    </xdr:from>
    <xdr:to>
      <xdr:col>2</xdr:col>
      <xdr:colOff>19050</xdr:colOff>
      <xdr:row>1091</xdr:row>
      <xdr:rowOff>161925</xdr:rowOff>
    </xdr:to>
    <xdr:pic>
      <xdr:nvPicPr>
        <xdr:cNvPr id="184" name="图片 183" descr="Carpet.png">
          <a:extLst>
            <a:ext uri="{FF2B5EF4-FFF2-40B4-BE49-F238E27FC236}">
              <a16:creationId xmlns:a16="http://schemas.microsoft.com/office/drawing/2014/main" id="{00000000-0008-0000-06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725" y="193176525"/>
          <a:ext cx="619125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114301</xdr:colOff>
      <xdr:row>1068</xdr:row>
      <xdr:rowOff>76201</xdr:rowOff>
    </xdr:from>
    <xdr:to>
      <xdr:col>2</xdr:col>
      <xdr:colOff>257175</xdr:colOff>
      <xdr:row>1074</xdr:row>
      <xdr:rowOff>140161</xdr:rowOff>
    </xdr:to>
    <xdr:pic>
      <xdr:nvPicPr>
        <xdr:cNvPr id="185" name="图片 184" descr="Hafen-Battering Ram.png">
          <a:extLst>
            <a:ext uri="{FF2B5EF4-FFF2-40B4-BE49-F238E27FC236}">
              <a16:creationId xmlns:a16="http://schemas.microsoft.com/office/drawing/2014/main" id="{00000000-0008-0000-06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1" y="193071751"/>
          <a:ext cx="1209674" cy="12069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absolute">
    <xdr:from>
      <xdr:col>14</xdr:col>
      <xdr:colOff>9525</xdr:colOff>
      <xdr:row>0</xdr:row>
      <xdr:rowOff>76200</xdr:rowOff>
    </xdr:from>
    <xdr:to>
      <xdr:col>15</xdr:col>
      <xdr:colOff>484125</xdr:colOff>
      <xdr:row>1</xdr:row>
      <xdr:rowOff>84750</xdr:rowOff>
    </xdr:to>
    <xdr:sp macro="" textlink="">
      <xdr:nvSpPr>
        <xdr:cNvPr id="186" name="矩形 185">
          <a:hlinkClick xmlns:r="http://schemas.openxmlformats.org/officeDocument/2006/relationships" r:id="rId140" tooltip="跳转"/>
          <a:extLst>
            <a:ext uri="{FF2B5EF4-FFF2-40B4-BE49-F238E27FC236}">
              <a16:creationId xmlns:a16="http://schemas.microsoft.com/office/drawing/2014/main" id="{00000000-0008-0000-0600-0000BA000000}"/>
            </a:ext>
          </a:extLst>
        </xdr:cNvPr>
        <xdr:cNvSpPr>
          <a:spLocks noChangeAspect="1"/>
        </xdr:cNvSpPr>
      </xdr:nvSpPr>
      <xdr:spPr>
        <a:xfrm>
          <a:off x="7477125" y="76200"/>
          <a:ext cx="1008000" cy="180000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127000" dist="38100" dir="2700000" algn="ctr">
            <a:srgbClr val="000000">
              <a:alpha val="45000"/>
            </a:srgbClr>
          </a:outerShdw>
        </a:effectLst>
        <a:scene3d>
          <a:camera prst="orthographicFront">
            <a:rot lat="0" lon="0" rev="0"/>
          </a:camera>
          <a:lightRig rig="threePt" dir="t">
            <a:rot lat="0" lon="0" rev="1200000"/>
          </a:lightRig>
        </a:scene3d>
      </xdr:spPr>
      <xdr:style>
        <a:lnRef idx="0">
          <a:schemeClr val="accent1"/>
        </a:lnRef>
        <a:fillRef idx="3">
          <a:schemeClr val="accent1"/>
        </a:fillRef>
        <a:effectRef idx="3">
          <a:schemeClr val="accent1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chemeClr val="accent3">
                    <a:lumMod val="20000"/>
                    <a:lumOff val="80000"/>
                  </a:schemeClr>
                </a:solidFill>
              </a:ln>
              <a:solidFill>
                <a:srgbClr val="00B050"/>
              </a:solidFill>
              <a:effectLst>
                <a:glow rad="139700">
                  <a:schemeClr val="accent3">
                    <a:satMod val="175000"/>
                    <a:alpha val="40000"/>
                  </a:schemeClr>
                </a:glow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华文琥珀" panose="02010800040101010101" pitchFamily="2" charset="-122"/>
              <a:ea typeface="华文琥珀" panose="02010800040101010101" pitchFamily="2" charset="-122"/>
            </a:rPr>
            <a:t>其他</a:t>
          </a:r>
        </a:p>
      </xdr:txBody>
    </xdr:sp>
    <xdr:clientData/>
  </xdr:twoCellAnchor>
  <xdr:twoCellAnchor editAs="oneCell">
    <xdr:from>
      <xdr:col>1</xdr:col>
      <xdr:colOff>38099</xdr:colOff>
      <xdr:row>417</xdr:row>
      <xdr:rowOff>57149</xdr:rowOff>
    </xdr:from>
    <xdr:to>
      <xdr:col>2</xdr:col>
      <xdr:colOff>28574</xdr:colOff>
      <xdr:row>420</xdr:row>
      <xdr:rowOff>9524</xdr:rowOff>
    </xdr:to>
    <xdr:pic>
      <xdr:nvPicPr>
        <xdr:cNvPr id="188" name="图片 187" descr="Stone Table.png">
          <a:extLst>
            <a:ext uri="{FF2B5EF4-FFF2-40B4-BE49-F238E27FC236}">
              <a16:creationId xmlns:a16="http://schemas.microsoft.com/office/drawing/2014/main" id="{00000000-0008-0000-06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499" y="72675749"/>
          <a:ext cx="523875" cy="523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95250</xdr:colOff>
      <xdr:row>682</xdr:row>
      <xdr:rowOff>152400</xdr:rowOff>
    </xdr:from>
    <xdr:to>
      <xdr:col>1</xdr:col>
      <xdr:colOff>400050</xdr:colOff>
      <xdr:row>684</xdr:row>
      <xdr:rowOff>114300</xdr:rowOff>
    </xdr:to>
    <xdr:pic>
      <xdr:nvPicPr>
        <xdr:cNvPr id="189" name="图片 188" descr="Hafen-Wine Bottle.png">
          <a:extLst>
            <a:ext uri="{FF2B5EF4-FFF2-40B4-BE49-F238E27FC236}">
              <a16:creationId xmlns:a16="http://schemas.microsoft.com/office/drawing/2014/main" id="{00000000-0008-0000-06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650" y="208311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171451</xdr:colOff>
      <xdr:row>132</xdr:row>
      <xdr:rowOff>152400</xdr:rowOff>
    </xdr:from>
    <xdr:to>
      <xdr:col>2</xdr:col>
      <xdr:colOff>283741</xdr:colOff>
      <xdr:row>137</xdr:row>
      <xdr:rowOff>180975</xdr:rowOff>
    </xdr:to>
    <xdr:pic>
      <xdr:nvPicPr>
        <xdr:cNvPr id="191" name="图片 190" descr="Hafen-Spinning Wheel.png">
          <a:extLst>
            <a:ext uri="{FF2B5EF4-FFF2-40B4-BE49-F238E27FC236}">
              <a16:creationId xmlns:a16="http://schemas.microsoft.com/office/drawing/2014/main" id="{00000000-0008-0000-06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1" y="25917525"/>
          <a:ext cx="1179090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</xdr:colOff>
      <xdr:row>379</xdr:row>
      <xdr:rowOff>76200</xdr:rowOff>
    </xdr:from>
    <xdr:to>
      <xdr:col>1</xdr:col>
      <xdr:colOff>333375</xdr:colOff>
      <xdr:row>381</xdr:row>
      <xdr:rowOff>0</xdr:rowOff>
    </xdr:to>
    <xdr:pic>
      <xdr:nvPicPr>
        <xdr:cNvPr id="139" name="图片 138" descr="Flint＆Steel.png">
          <a:extLst>
            <a:ext uri="{FF2B5EF4-FFF2-40B4-BE49-F238E27FC236}">
              <a16:creationId xmlns:a16="http://schemas.microsoft.com/office/drawing/2014/main" id="{00000000-0008-0000-06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" y="68713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66675</xdr:colOff>
      <xdr:row>370</xdr:row>
      <xdr:rowOff>95250</xdr:rowOff>
    </xdr:from>
    <xdr:to>
      <xdr:col>1</xdr:col>
      <xdr:colOff>371475</xdr:colOff>
      <xdr:row>372</xdr:row>
      <xdr:rowOff>19050</xdr:rowOff>
    </xdr:to>
    <xdr:pic>
      <xdr:nvPicPr>
        <xdr:cNvPr id="137" name="图片 136" descr="Box of Matches.png">
          <a:extLst>
            <a:ext uri="{FF2B5EF4-FFF2-40B4-BE49-F238E27FC236}">
              <a16:creationId xmlns:a16="http://schemas.microsoft.com/office/drawing/2014/main" id="{E13D024C-E608-4B64-84C6-A7DCB87F10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70485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419100</xdr:colOff>
      <xdr:row>1105</xdr:row>
      <xdr:rowOff>123825</xdr:rowOff>
    </xdr:from>
    <xdr:to>
      <xdr:col>1</xdr:col>
      <xdr:colOff>504825</xdr:colOff>
      <xdr:row>1108</xdr:row>
      <xdr:rowOff>171450</xdr:rowOff>
    </xdr:to>
    <xdr:pic>
      <xdr:nvPicPr>
        <xdr:cNvPr id="146" name="图片 145" descr="Leather Backpack.png">
          <a:extLst>
            <a:ext uri="{FF2B5EF4-FFF2-40B4-BE49-F238E27FC236}">
              <a16:creationId xmlns:a16="http://schemas.microsoft.com/office/drawing/2014/main" id="{C56A9A21-A2AE-4F74-A508-B144172D37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212864700"/>
          <a:ext cx="619125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457200</xdr:colOff>
      <xdr:row>1096</xdr:row>
      <xdr:rowOff>171450</xdr:rowOff>
    </xdr:from>
    <xdr:to>
      <xdr:col>2</xdr:col>
      <xdr:colOff>28575</xdr:colOff>
      <xdr:row>1100</xdr:row>
      <xdr:rowOff>47625</xdr:rowOff>
    </xdr:to>
    <xdr:pic>
      <xdr:nvPicPr>
        <xdr:cNvPr id="154" name="图片 153" descr="Birchbark Backpack.png">
          <a:extLst>
            <a:ext uri="{FF2B5EF4-FFF2-40B4-BE49-F238E27FC236}">
              <a16:creationId xmlns:a16="http://schemas.microsoft.com/office/drawing/2014/main" id="{9AE02F59-8D65-44B7-9B5C-688C8C4AEA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" y="212912325"/>
          <a:ext cx="638175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47625</xdr:colOff>
      <xdr:row>1114</xdr:row>
      <xdr:rowOff>104775</xdr:rowOff>
    </xdr:from>
    <xdr:to>
      <xdr:col>1</xdr:col>
      <xdr:colOff>352425</xdr:colOff>
      <xdr:row>1117</xdr:row>
      <xdr:rowOff>152400</xdr:rowOff>
    </xdr:to>
    <xdr:pic>
      <xdr:nvPicPr>
        <xdr:cNvPr id="162" name="图片 161" descr="港口旅客sack.png">
          <a:extLst>
            <a:ext uri="{FF2B5EF4-FFF2-40B4-BE49-F238E27FC236}">
              <a16:creationId xmlns:a16="http://schemas.microsoft.com/office/drawing/2014/main" id="{D45023F3-D36F-4670-A599-9B491F2457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1025" y="216350850"/>
          <a:ext cx="3048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57150</xdr:colOff>
      <xdr:row>217</xdr:row>
      <xdr:rowOff>9525</xdr:rowOff>
    </xdr:from>
    <xdr:to>
      <xdr:col>1</xdr:col>
      <xdr:colOff>361950</xdr:colOff>
      <xdr:row>220</xdr:row>
      <xdr:rowOff>57150</xdr:rowOff>
    </xdr:to>
    <xdr:pic>
      <xdr:nvPicPr>
        <xdr:cNvPr id="150" name="图片 149" descr="woodsmansaxe">
          <a:extLst>
            <a:ext uri="{FF2B5EF4-FFF2-40B4-BE49-F238E27FC236}">
              <a16:creationId xmlns:a16="http://schemas.microsoft.com/office/drawing/2014/main" id="{DE25769D-1A33-4DB7-A24A-EAD94B6727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0550" y="42405300"/>
          <a:ext cx="304800" cy="619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171450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1</xdr:col>
      <xdr:colOff>200024</xdr:colOff>
      <xdr:row>0</xdr:row>
      <xdr:rowOff>0</xdr:rowOff>
    </xdr:from>
    <xdr:to>
      <xdr:col>2</xdr:col>
      <xdr:colOff>371474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0</xdr:col>
      <xdr:colOff>0</xdr:colOff>
      <xdr:row>3</xdr:row>
      <xdr:rowOff>114300</xdr:rowOff>
    </xdr:from>
    <xdr:to>
      <xdr:col>11</xdr:col>
      <xdr:colOff>381000</xdr:colOff>
      <xdr:row>42</xdr:row>
      <xdr:rowOff>0</xdr:rowOff>
    </xdr:to>
    <xdr:pic>
      <xdr:nvPicPr>
        <xdr:cNvPr id="5" name="Picture 1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85900"/>
          <a:ext cx="7629525" cy="65722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oneCellAnchor>
    <xdr:from>
      <xdr:col>8</xdr:col>
      <xdr:colOff>504825</xdr:colOff>
      <xdr:row>3</xdr:row>
      <xdr:rowOff>0</xdr:rowOff>
    </xdr:from>
    <xdr:ext cx="533400" cy="219075"/>
    <xdr:sp macro="" textlink="">
      <xdr:nvSpPr>
        <xdr:cNvPr id="6" name="Text Box 2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SpPr txBox="1">
          <a:spLocks noChangeArrowheads="1"/>
        </xdr:cNvSpPr>
      </xdr:nvSpPr>
      <xdr:spPr bwMode="auto">
        <a:xfrm>
          <a:off x="4772025" y="600075"/>
          <a:ext cx="5334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银矿石</a:t>
          </a:r>
        </a:p>
      </xdr:txBody>
    </xdr:sp>
    <xdr:clientData/>
  </xdr:oneCellAnchor>
  <xdr:oneCellAnchor>
    <xdr:from>
      <xdr:col>11</xdr:col>
      <xdr:colOff>257175</xdr:colOff>
      <xdr:row>3</xdr:row>
      <xdr:rowOff>0</xdr:rowOff>
    </xdr:from>
    <xdr:ext cx="533400" cy="219075"/>
    <xdr:sp macro="" textlink="">
      <xdr:nvSpPr>
        <xdr:cNvPr id="7" name="Text Box 3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 txBox="1">
          <a:spLocks noChangeArrowheads="1"/>
        </xdr:cNvSpPr>
      </xdr:nvSpPr>
      <xdr:spPr bwMode="auto">
        <a:xfrm>
          <a:off x="6124575" y="600075"/>
          <a:ext cx="5334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金矿石</a:t>
          </a:r>
        </a:p>
      </xdr:txBody>
    </xdr:sp>
    <xdr:clientData/>
  </xdr:oneCellAnchor>
  <xdr:oneCellAnchor>
    <xdr:from>
      <xdr:col>6</xdr:col>
      <xdr:colOff>57150</xdr:colOff>
      <xdr:row>3</xdr:row>
      <xdr:rowOff>0</xdr:rowOff>
    </xdr:from>
    <xdr:ext cx="533400" cy="219075"/>
    <xdr:sp macro="" textlink="">
      <xdr:nvSpPr>
        <xdr:cNvPr id="8" name="Text Box 4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SpPr txBox="1">
          <a:spLocks noChangeArrowheads="1"/>
        </xdr:cNvSpPr>
      </xdr:nvSpPr>
      <xdr:spPr bwMode="auto">
        <a:xfrm>
          <a:off x="3257550" y="600075"/>
          <a:ext cx="5334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铁矿石</a:t>
          </a:r>
        </a:p>
      </xdr:txBody>
    </xdr:sp>
    <xdr:clientData/>
  </xdr:oneCellAnchor>
  <xdr:oneCellAnchor>
    <xdr:from>
      <xdr:col>4</xdr:col>
      <xdr:colOff>85725</xdr:colOff>
      <xdr:row>3</xdr:row>
      <xdr:rowOff>0</xdr:rowOff>
    </xdr:from>
    <xdr:ext cx="457200" cy="219075"/>
    <xdr:sp macro="" textlink="">
      <xdr:nvSpPr>
        <xdr:cNvPr id="9" name="Text Box 5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SpPr txBox="1">
          <a:spLocks noChangeArrowheads="1"/>
        </xdr:cNvSpPr>
      </xdr:nvSpPr>
      <xdr:spPr bwMode="auto">
        <a:xfrm>
          <a:off x="2219325" y="514350"/>
          <a:ext cx="4572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铜+铁</a:t>
          </a:r>
        </a:p>
      </xdr:txBody>
    </xdr:sp>
    <xdr:clientData/>
  </xdr:oneCellAnchor>
  <xdr:oneCellAnchor>
    <xdr:from>
      <xdr:col>2</xdr:col>
      <xdr:colOff>95250</xdr:colOff>
      <xdr:row>3</xdr:row>
      <xdr:rowOff>0</xdr:rowOff>
    </xdr:from>
    <xdr:ext cx="228600" cy="219075"/>
    <xdr:sp macro="" textlink="">
      <xdr:nvSpPr>
        <xdr:cNvPr id="10" name="Text Box 6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SpPr txBox="1">
          <a:spLocks noChangeArrowheads="1"/>
        </xdr:cNvSpPr>
      </xdr:nvSpPr>
      <xdr:spPr bwMode="auto">
        <a:xfrm>
          <a:off x="1162050" y="600075"/>
          <a:ext cx="2286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锡</a:t>
          </a:r>
        </a:p>
      </xdr:txBody>
    </xdr:sp>
    <xdr:clientData/>
  </xdr:oneCellAnchor>
  <xdr:oneCellAnchor>
    <xdr:from>
      <xdr:col>3</xdr:col>
      <xdr:colOff>133350</xdr:colOff>
      <xdr:row>3</xdr:row>
      <xdr:rowOff>0</xdr:rowOff>
    </xdr:from>
    <xdr:ext cx="228600" cy="219075"/>
    <xdr:sp macro="" textlink="">
      <xdr:nvSpPr>
        <xdr:cNvPr id="11" name="Text Box 7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SpPr txBox="1">
          <a:spLocks noChangeArrowheads="1"/>
        </xdr:cNvSpPr>
      </xdr:nvSpPr>
      <xdr:spPr bwMode="auto">
        <a:xfrm>
          <a:off x="1733550" y="609600"/>
          <a:ext cx="2286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铜</a:t>
          </a:r>
        </a:p>
      </xdr:txBody>
    </xdr:sp>
    <xdr:clientData/>
  </xdr:oneCellAnchor>
  <xdr:twoCellAnchor editAs="oneCell">
    <xdr:from>
      <xdr:col>9</xdr:col>
      <xdr:colOff>133350</xdr:colOff>
      <xdr:row>14</xdr:row>
      <xdr:rowOff>9525</xdr:rowOff>
    </xdr:from>
    <xdr:to>
      <xdr:col>9</xdr:col>
      <xdr:colOff>514350</xdr:colOff>
      <xdr:row>15</xdr:row>
      <xdr:rowOff>57150</xdr:rowOff>
    </xdr:to>
    <xdr:sp macro="" textlink="">
      <xdr:nvSpPr>
        <xdr:cNvPr id="12" name="Text Box 9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SpPr txBox="1">
          <a:spLocks noChangeArrowheads="1"/>
        </xdr:cNvSpPr>
      </xdr:nvSpPr>
      <xdr:spPr bwMode="auto">
        <a:xfrm>
          <a:off x="4933950" y="3267075"/>
          <a:ext cx="3810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黑煤</a:t>
          </a:r>
        </a:p>
      </xdr:txBody>
    </xdr:sp>
    <xdr:clientData/>
  </xdr:twoCellAnchor>
  <xdr:oneCellAnchor>
    <xdr:from>
      <xdr:col>1</xdr:col>
      <xdr:colOff>495300</xdr:colOff>
      <xdr:row>4</xdr:row>
      <xdr:rowOff>28575</xdr:rowOff>
    </xdr:from>
    <xdr:ext cx="533400" cy="219075"/>
    <xdr:sp macro="" textlink="">
      <xdr:nvSpPr>
        <xdr:cNvPr id="13" name="Text Box 10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SpPr txBox="1">
          <a:spLocks noChangeArrowheads="1"/>
        </xdr:cNvSpPr>
      </xdr:nvSpPr>
      <xdr:spPr bwMode="auto">
        <a:xfrm>
          <a:off x="1028700" y="1571625"/>
          <a:ext cx="5334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锡矿石</a:t>
          </a:r>
        </a:p>
      </xdr:txBody>
    </xdr:sp>
    <xdr:clientData/>
  </xdr:oneCellAnchor>
  <xdr:oneCellAnchor>
    <xdr:from>
      <xdr:col>2</xdr:col>
      <xdr:colOff>723900</xdr:colOff>
      <xdr:row>4</xdr:row>
      <xdr:rowOff>57150</xdr:rowOff>
    </xdr:from>
    <xdr:ext cx="533400" cy="219075"/>
    <xdr:sp macro="" textlink="">
      <xdr:nvSpPr>
        <xdr:cNvPr id="14" name="Text Box 11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SpPr txBox="1">
          <a:spLocks noChangeArrowheads="1"/>
        </xdr:cNvSpPr>
      </xdr:nvSpPr>
      <xdr:spPr bwMode="auto">
        <a:xfrm>
          <a:off x="1790700" y="1600200"/>
          <a:ext cx="5334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孔雀石</a:t>
          </a:r>
        </a:p>
      </xdr:txBody>
    </xdr:sp>
    <xdr:clientData/>
  </xdr:oneCellAnchor>
  <xdr:oneCellAnchor>
    <xdr:from>
      <xdr:col>2</xdr:col>
      <xdr:colOff>1295400</xdr:colOff>
      <xdr:row>4</xdr:row>
      <xdr:rowOff>28575</xdr:rowOff>
    </xdr:from>
    <xdr:ext cx="533400" cy="219075"/>
    <xdr:sp macro="" textlink="">
      <xdr:nvSpPr>
        <xdr:cNvPr id="15" name="Text Box 12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SpPr txBox="1">
          <a:spLocks noChangeArrowheads="1"/>
        </xdr:cNvSpPr>
      </xdr:nvSpPr>
      <xdr:spPr bwMode="auto">
        <a:xfrm>
          <a:off x="2362200" y="1571625"/>
          <a:ext cx="5334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200" b="0" i="0" u="none" strike="noStrike" baseline="0">
              <a:solidFill>
                <a:srgbClr val="FF0000"/>
              </a:solidFill>
              <a:latin typeface="宋体"/>
              <a:ea typeface="宋体"/>
            </a:rPr>
            <a:t>黄铜矿</a:t>
          </a:r>
        </a:p>
      </xdr:txBody>
    </xdr:sp>
    <xdr:clientData/>
  </xdr:oneCellAnchor>
  <xdr:oneCellAnchor>
    <xdr:from>
      <xdr:col>2</xdr:col>
      <xdr:colOff>1847850</xdr:colOff>
      <xdr:row>4</xdr:row>
      <xdr:rowOff>38100</xdr:rowOff>
    </xdr:from>
    <xdr:ext cx="447675" cy="190500"/>
    <xdr:sp macro="" textlink="">
      <xdr:nvSpPr>
        <xdr:cNvPr id="16" name="Text Box 13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SpPr txBox="1">
          <a:spLocks noChangeArrowheads="1"/>
        </xdr:cNvSpPr>
      </xdr:nvSpPr>
      <xdr:spPr bwMode="auto">
        <a:xfrm>
          <a:off x="2914650" y="1581150"/>
          <a:ext cx="447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000" b="0" i="0" u="none" strike="noStrike" baseline="0">
              <a:solidFill>
                <a:srgbClr val="FF0000"/>
              </a:solidFill>
              <a:latin typeface="宋体"/>
              <a:ea typeface="宋体"/>
            </a:rPr>
            <a:t>重土矿</a:t>
          </a:r>
        </a:p>
      </xdr:txBody>
    </xdr:sp>
    <xdr:clientData/>
  </xdr:oneCellAnchor>
  <xdr:oneCellAnchor>
    <xdr:from>
      <xdr:col>5</xdr:col>
      <xdr:colOff>485775</xdr:colOff>
      <xdr:row>4</xdr:row>
      <xdr:rowOff>19050</xdr:rowOff>
    </xdr:from>
    <xdr:ext cx="76200" cy="190500"/>
    <xdr:sp macro="" textlink="">
      <xdr:nvSpPr>
        <xdr:cNvPr id="17" name="Text Box 15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SpPr txBox="1">
          <a:spLocks noChangeArrowheads="1"/>
        </xdr:cNvSpPr>
      </xdr:nvSpPr>
      <xdr:spPr bwMode="auto">
        <a:xfrm>
          <a:off x="3152775" y="1562100"/>
          <a:ext cx="7620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sp>
    <xdr:clientData/>
  </xdr:oneCellAnchor>
  <xdr:oneCellAnchor>
    <xdr:from>
      <xdr:col>4</xdr:col>
      <xdr:colOff>238125</xdr:colOff>
      <xdr:row>4</xdr:row>
      <xdr:rowOff>47625</xdr:rowOff>
    </xdr:from>
    <xdr:ext cx="323850" cy="190500"/>
    <xdr:sp macro="" textlink="">
      <xdr:nvSpPr>
        <xdr:cNvPr id="18" name="Text Box 16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SpPr txBox="1">
          <a:spLocks noChangeArrowheads="1"/>
        </xdr:cNvSpPr>
      </xdr:nvSpPr>
      <xdr:spPr bwMode="auto">
        <a:xfrm>
          <a:off x="3752850" y="1590675"/>
          <a:ext cx="3238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000" b="0" i="0" u="none" strike="noStrike" baseline="0">
              <a:solidFill>
                <a:srgbClr val="FF0000"/>
              </a:solidFill>
              <a:latin typeface="宋体"/>
              <a:ea typeface="宋体"/>
            </a:rPr>
            <a:t>血石</a:t>
          </a:r>
        </a:p>
      </xdr:txBody>
    </xdr:sp>
    <xdr:clientData/>
  </xdr:oneCellAnchor>
  <xdr:oneCellAnchor>
    <xdr:from>
      <xdr:col>5</xdr:col>
      <xdr:colOff>38100</xdr:colOff>
      <xdr:row>4</xdr:row>
      <xdr:rowOff>66675</xdr:rowOff>
    </xdr:from>
    <xdr:ext cx="447675" cy="190500"/>
    <xdr:sp macro="" textlink="">
      <xdr:nvSpPr>
        <xdr:cNvPr id="19" name="Text Box 17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SpPr txBox="1">
          <a:spLocks noChangeArrowheads="1"/>
        </xdr:cNvSpPr>
      </xdr:nvSpPr>
      <xdr:spPr bwMode="auto">
        <a:xfrm>
          <a:off x="4086225" y="1609725"/>
          <a:ext cx="447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000" b="0" i="0" u="none" strike="noStrike" baseline="0">
              <a:solidFill>
                <a:srgbClr val="FF0000"/>
              </a:solidFill>
              <a:latin typeface="宋体"/>
              <a:ea typeface="宋体"/>
            </a:rPr>
            <a:t>黑矿石</a:t>
          </a:r>
        </a:p>
      </xdr:txBody>
    </xdr:sp>
    <xdr:clientData/>
  </xdr:oneCellAnchor>
  <xdr:oneCellAnchor>
    <xdr:from>
      <xdr:col>6</xdr:col>
      <xdr:colOff>28575</xdr:colOff>
      <xdr:row>4</xdr:row>
      <xdr:rowOff>66675</xdr:rowOff>
    </xdr:from>
    <xdr:ext cx="447675" cy="190500"/>
    <xdr:sp macro="" textlink="">
      <xdr:nvSpPr>
        <xdr:cNvPr id="20" name="Text Box 18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SpPr txBox="1">
          <a:spLocks noChangeArrowheads="1"/>
        </xdr:cNvSpPr>
      </xdr:nvSpPr>
      <xdr:spPr bwMode="auto">
        <a:xfrm>
          <a:off x="4610100" y="1609725"/>
          <a:ext cx="447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000" b="0" i="0" u="none" strike="noStrike" baseline="0">
              <a:solidFill>
                <a:srgbClr val="FF0000"/>
              </a:solidFill>
              <a:latin typeface="宋体"/>
              <a:ea typeface="宋体"/>
            </a:rPr>
            <a:t>方铅矿</a:t>
          </a:r>
        </a:p>
      </xdr:txBody>
    </xdr:sp>
    <xdr:clientData/>
  </xdr:oneCellAnchor>
  <xdr:oneCellAnchor>
    <xdr:from>
      <xdr:col>7</xdr:col>
      <xdr:colOff>333375</xdr:colOff>
      <xdr:row>4</xdr:row>
      <xdr:rowOff>38100</xdr:rowOff>
    </xdr:from>
    <xdr:ext cx="323850" cy="190500"/>
    <xdr:sp macro="" textlink="">
      <xdr:nvSpPr>
        <xdr:cNvPr id="21" name="Text Box 19">
          <a:extLst>
            <a:ext uri="{FF2B5EF4-FFF2-40B4-BE49-F238E27FC236}">
              <a16:creationId xmlns:a16="http://schemas.microsoft.com/office/drawing/2014/main" id="{00000000-0008-0000-0B00-000015000000}"/>
            </a:ext>
          </a:extLst>
        </xdr:cNvPr>
        <xdr:cNvSpPr txBox="1">
          <a:spLocks noChangeArrowheads="1"/>
        </xdr:cNvSpPr>
      </xdr:nvSpPr>
      <xdr:spPr bwMode="auto">
        <a:xfrm>
          <a:off x="5448300" y="1581150"/>
          <a:ext cx="323850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000" b="0" i="0" u="none" strike="noStrike" baseline="0">
              <a:solidFill>
                <a:srgbClr val="FF0000"/>
              </a:solidFill>
              <a:latin typeface="宋体"/>
              <a:ea typeface="宋体"/>
            </a:rPr>
            <a:t>角银</a:t>
          </a:r>
        </a:p>
      </xdr:txBody>
    </xdr:sp>
    <xdr:clientData/>
  </xdr:oneCellAnchor>
  <xdr:oneCellAnchor>
    <xdr:from>
      <xdr:col>3</xdr:col>
      <xdr:colOff>361950</xdr:colOff>
      <xdr:row>4</xdr:row>
      <xdr:rowOff>47625</xdr:rowOff>
    </xdr:from>
    <xdr:ext cx="447675" cy="190500"/>
    <xdr:sp macro="" textlink="">
      <xdr:nvSpPr>
        <xdr:cNvPr id="22" name="Text Box 20">
          <a:extLst>
            <a:ext uri="{FF2B5EF4-FFF2-40B4-BE49-F238E27FC236}">
              <a16:creationId xmlns:a16="http://schemas.microsoft.com/office/drawing/2014/main" id="{00000000-0008-0000-0B00-000016000000}"/>
            </a:ext>
          </a:extLst>
        </xdr:cNvPr>
        <xdr:cNvSpPr txBox="1">
          <a:spLocks noChangeArrowheads="1"/>
        </xdr:cNvSpPr>
      </xdr:nvSpPr>
      <xdr:spPr bwMode="auto">
        <a:xfrm>
          <a:off x="3343275" y="1590675"/>
          <a:ext cx="447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000" b="0" i="0" u="none" strike="noStrike" baseline="0">
              <a:solidFill>
                <a:srgbClr val="FF0000"/>
              </a:solidFill>
              <a:latin typeface="宋体"/>
              <a:ea typeface="宋体"/>
            </a:rPr>
            <a:t>铁锗矿</a:t>
          </a:r>
        </a:p>
      </xdr:txBody>
    </xdr:sp>
    <xdr:clientData/>
  </xdr:oneCellAnchor>
  <xdr:oneCellAnchor>
    <xdr:from>
      <xdr:col>9</xdr:col>
      <xdr:colOff>190500</xdr:colOff>
      <xdr:row>4</xdr:row>
      <xdr:rowOff>47625</xdr:rowOff>
    </xdr:from>
    <xdr:ext cx="447675" cy="190500"/>
    <xdr:sp macro="" textlink="">
      <xdr:nvSpPr>
        <xdr:cNvPr id="23" name="Text Box 21">
          <a:extLst>
            <a:ext uri="{FF2B5EF4-FFF2-40B4-BE49-F238E27FC236}">
              <a16:creationId xmlns:a16="http://schemas.microsoft.com/office/drawing/2014/main" id="{00000000-0008-0000-0B00-000017000000}"/>
            </a:ext>
          </a:extLst>
        </xdr:cNvPr>
        <xdr:cNvSpPr txBox="1">
          <a:spLocks noChangeArrowheads="1"/>
        </xdr:cNvSpPr>
      </xdr:nvSpPr>
      <xdr:spPr bwMode="auto">
        <a:xfrm>
          <a:off x="6372225" y="1590675"/>
          <a:ext cx="447675" cy="190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wrap="none" lIns="18288" tIns="18288" rIns="0" bIns="0" anchor="t" upright="1">
          <a:spAutoFit/>
        </a:bodyPr>
        <a:lstStyle/>
        <a:p>
          <a:pPr algn="l" rtl="0">
            <a:defRPr sz="1000"/>
          </a:pPr>
          <a:r>
            <a:rPr lang="zh-CN" altLang="en-US" sz="1000" b="0" i="0" u="none" strike="noStrike" baseline="0">
              <a:solidFill>
                <a:srgbClr val="FF0000"/>
              </a:solidFill>
              <a:latin typeface="宋体"/>
              <a:ea typeface="宋体"/>
            </a:rPr>
            <a:t>叶金矿</a:t>
          </a:r>
        </a:p>
      </xdr:txBody>
    </xdr:sp>
    <xdr:clientData/>
  </xdr:oneCellAnchor>
  <xdr:twoCellAnchor editAs="oneCell">
    <xdr:from>
      <xdr:col>0</xdr:col>
      <xdr:colOff>0</xdr:colOff>
      <xdr:row>47</xdr:row>
      <xdr:rowOff>0</xdr:rowOff>
    </xdr:from>
    <xdr:to>
      <xdr:col>0</xdr:col>
      <xdr:colOff>304800</xdr:colOff>
      <xdr:row>47</xdr:row>
      <xdr:rowOff>304800</xdr:rowOff>
    </xdr:to>
    <xdr:pic>
      <xdr:nvPicPr>
        <xdr:cNvPr id="25" name="图片 24" descr="Cassiterite.png">
          <a:extLst>
            <a:ext uri="{FF2B5EF4-FFF2-40B4-BE49-F238E27FC236}">
              <a16:creationId xmlns:a16="http://schemas.microsoft.com/office/drawing/2014/main" id="{00000000-0008-0000-0B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7059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48</xdr:row>
      <xdr:rowOff>647700</xdr:rowOff>
    </xdr:from>
    <xdr:to>
      <xdr:col>0</xdr:col>
      <xdr:colOff>333375</xdr:colOff>
      <xdr:row>48</xdr:row>
      <xdr:rowOff>952500</xdr:rowOff>
    </xdr:to>
    <xdr:pic>
      <xdr:nvPicPr>
        <xdr:cNvPr id="27" name="图片 26" descr="Chalcopyrite.png">
          <a:extLst>
            <a:ext uri="{FF2B5EF4-FFF2-40B4-BE49-F238E27FC236}">
              <a16:creationId xmlns:a16="http://schemas.microsoft.com/office/drawing/2014/main" id="{00000000-0008-0000-0B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118681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2</xdr:col>
      <xdr:colOff>1905000</xdr:colOff>
      <xdr:row>49</xdr:row>
      <xdr:rowOff>9525</xdr:rowOff>
    </xdr:to>
    <xdr:pic>
      <xdr:nvPicPr>
        <xdr:cNvPr id="51" name="图片 50" descr="Vein-chalcopyrite.jpg">
          <a:extLst>
            <a:ext uri="{FF2B5EF4-FFF2-40B4-BE49-F238E27FC236}">
              <a16:creationId xmlns:a16="http://schemas.microsoft.com/office/drawing/2014/main" id="{00000000-0008-0000-0B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1220450"/>
          <a:ext cx="1905000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9525</xdr:colOff>
      <xdr:row>50</xdr:row>
      <xdr:rowOff>19050</xdr:rowOff>
    </xdr:from>
    <xdr:to>
      <xdr:col>3</xdr:col>
      <xdr:colOff>0</xdr:colOff>
      <xdr:row>50</xdr:row>
      <xdr:rowOff>1504950</xdr:rowOff>
    </xdr:to>
    <xdr:pic>
      <xdr:nvPicPr>
        <xdr:cNvPr id="52" name="图片 51" descr="静脉沉重的earth.png">
          <a:extLst>
            <a:ext uri="{FF2B5EF4-FFF2-40B4-BE49-F238E27FC236}">
              <a16:creationId xmlns:a16="http://schemas.microsoft.com/office/drawing/2014/main" id="{00000000-0008-0000-0B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" y="14268450"/>
          <a:ext cx="190500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2</xdr:col>
      <xdr:colOff>1905000</xdr:colOff>
      <xdr:row>52</xdr:row>
      <xdr:rowOff>47625</xdr:rowOff>
    </xdr:to>
    <xdr:pic>
      <xdr:nvPicPr>
        <xdr:cNvPr id="53" name="图片 52" descr="静脉铁">
          <a:extLst>
            <a:ext uri="{FF2B5EF4-FFF2-40B4-BE49-F238E27FC236}">
              <a16:creationId xmlns:a16="http://schemas.microsoft.com/office/drawing/2014/main" id="{00000000-0008-0000-0B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5763875"/>
          <a:ext cx="1905000" cy="1562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49</xdr:row>
      <xdr:rowOff>104775</xdr:rowOff>
    </xdr:from>
    <xdr:to>
      <xdr:col>0</xdr:col>
      <xdr:colOff>304800</xdr:colOff>
      <xdr:row>49</xdr:row>
      <xdr:rowOff>409575</xdr:rowOff>
    </xdr:to>
    <xdr:pic>
      <xdr:nvPicPr>
        <xdr:cNvPr id="54" name="图片 53" descr="Malachite.png">
          <a:extLst>
            <a:ext uri="{FF2B5EF4-FFF2-40B4-BE49-F238E27FC236}">
              <a16:creationId xmlns:a16="http://schemas.microsoft.com/office/drawing/2014/main" id="{00000000-0008-0000-0B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839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51</xdr:row>
      <xdr:rowOff>457200</xdr:rowOff>
    </xdr:from>
    <xdr:to>
      <xdr:col>0</xdr:col>
      <xdr:colOff>304800</xdr:colOff>
      <xdr:row>51</xdr:row>
      <xdr:rowOff>762000</xdr:rowOff>
    </xdr:to>
    <xdr:pic>
      <xdr:nvPicPr>
        <xdr:cNvPr id="56" name="图片 55" descr="铁ochre.png">
          <a:extLst>
            <a:ext uri="{FF2B5EF4-FFF2-40B4-BE49-F238E27FC236}">
              <a16:creationId xmlns:a16="http://schemas.microsoft.com/office/drawing/2014/main" id="{00000000-0008-0000-0B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210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0</xdr:col>
      <xdr:colOff>304800</xdr:colOff>
      <xdr:row>52</xdr:row>
      <xdr:rowOff>304800</xdr:rowOff>
    </xdr:to>
    <xdr:pic>
      <xdr:nvPicPr>
        <xdr:cNvPr id="57" name="图片 56" descr="血石">
          <a:extLst>
            <a:ext uri="{FF2B5EF4-FFF2-40B4-BE49-F238E27FC236}">
              <a16:creationId xmlns:a16="http://schemas.microsoft.com/office/drawing/2014/main" id="{00000000-0008-0000-0B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7278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2</xdr:col>
      <xdr:colOff>1905000</xdr:colOff>
      <xdr:row>52</xdr:row>
      <xdr:rowOff>1466850</xdr:rowOff>
    </xdr:to>
    <xdr:pic>
      <xdr:nvPicPr>
        <xdr:cNvPr id="58" name="图片 57" descr="静脉血石">
          <a:extLst>
            <a:ext uri="{FF2B5EF4-FFF2-40B4-BE49-F238E27FC236}">
              <a16:creationId xmlns:a16="http://schemas.microsoft.com/office/drawing/2014/main" id="{00000000-0008-0000-0B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7278350"/>
          <a:ext cx="1905000" cy="1466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53</xdr:row>
      <xdr:rowOff>0</xdr:rowOff>
    </xdr:from>
    <xdr:to>
      <xdr:col>0</xdr:col>
      <xdr:colOff>304800</xdr:colOff>
      <xdr:row>53</xdr:row>
      <xdr:rowOff>304800</xdr:rowOff>
    </xdr:to>
    <xdr:pic>
      <xdr:nvPicPr>
        <xdr:cNvPr id="59" name="图片 58" descr="黑色Ore.png">
          <a:extLst>
            <a:ext uri="{FF2B5EF4-FFF2-40B4-BE49-F238E27FC236}">
              <a16:creationId xmlns:a16="http://schemas.microsoft.com/office/drawing/2014/main" id="{00000000-0008-0000-0B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792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53</xdr:row>
      <xdr:rowOff>0</xdr:rowOff>
    </xdr:from>
    <xdr:to>
      <xdr:col>2</xdr:col>
      <xdr:colOff>1905000</xdr:colOff>
      <xdr:row>54</xdr:row>
      <xdr:rowOff>76200</xdr:rowOff>
    </xdr:to>
    <xdr:pic>
      <xdr:nvPicPr>
        <xdr:cNvPr id="60" name="图片 59" descr="Blackore.png">
          <a:extLst>
            <a:ext uri="{FF2B5EF4-FFF2-40B4-BE49-F238E27FC236}">
              <a16:creationId xmlns:a16="http://schemas.microsoft.com/office/drawing/2014/main" id="{00000000-0008-0000-0B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18792825"/>
          <a:ext cx="190500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76200</xdr:colOff>
      <xdr:row>55</xdr:row>
      <xdr:rowOff>657225</xdr:rowOff>
    </xdr:from>
    <xdr:to>
      <xdr:col>0</xdr:col>
      <xdr:colOff>381000</xdr:colOff>
      <xdr:row>55</xdr:row>
      <xdr:rowOff>962025</xdr:rowOff>
    </xdr:to>
    <xdr:pic>
      <xdr:nvPicPr>
        <xdr:cNvPr id="65" name="图片 64" descr="Galena.png">
          <a:extLst>
            <a:ext uri="{FF2B5EF4-FFF2-40B4-BE49-F238E27FC236}">
              <a16:creationId xmlns:a16="http://schemas.microsoft.com/office/drawing/2014/main" id="{00000000-0008-0000-0B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2247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2</xdr:col>
      <xdr:colOff>1905000</xdr:colOff>
      <xdr:row>55</xdr:row>
      <xdr:rowOff>1285875</xdr:rowOff>
    </xdr:to>
    <xdr:pic>
      <xdr:nvPicPr>
        <xdr:cNvPr id="66" name="图片 65" descr="Galena静脉">
          <a:extLst>
            <a:ext uri="{FF2B5EF4-FFF2-40B4-BE49-F238E27FC236}">
              <a16:creationId xmlns:a16="http://schemas.microsoft.com/office/drawing/2014/main" id="{00000000-0008-0000-0B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1821775"/>
          <a:ext cx="1905000" cy="1285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58</xdr:row>
      <xdr:rowOff>581025</xdr:rowOff>
    </xdr:from>
    <xdr:to>
      <xdr:col>0</xdr:col>
      <xdr:colOff>304800</xdr:colOff>
      <xdr:row>58</xdr:row>
      <xdr:rowOff>851189</xdr:rowOff>
    </xdr:to>
    <xdr:pic>
      <xdr:nvPicPr>
        <xdr:cNvPr id="69" name="图片 68" descr="Schrifterz.png">
          <a:extLst>
            <a:ext uri="{FF2B5EF4-FFF2-40B4-BE49-F238E27FC236}">
              <a16:creationId xmlns:a16="http://schemas.microsoft.com/office/drawing/2014/main" id="{00000000-0008-0000-0B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6946225"/>
          <a:ext cx="304800" cy="270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58</xdr:row>
      <xdr:rowOff>9525</xdr:rowOff>
    </xdr:from>
    <xdr:to>
      <xdr:col>2</xdr:col>
      <xdr:colOff>1905000</xdr:colOff>
      <xdr:row>58</xdr:row>
      <xdr:rowOff>1495425</xdr:rowOff>
    </xdr:to>
    <xdr:pic>
      <xdr:nvPicPr>
        <xdr:cNvPr id="70" name="图片 69" descr="Schrifterz静脉">
          <a:extLst>
            <a:ext uri="{FF2B5EF4-FFF2-40B4-BE49-F238E27FC236}">
              <a16:creationId xmlns:a16="http://schemas.microsoft.com/office/drawing/2014/main" id="{00000000-0008-0000-0B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6374725"/>
          <a:ext cx="190500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2</xdr:col>
      <xdr:colOff>1905000</xdr:colOff>
      <xdr:row>59</xdr:row>
      <xdr:rowOff>1495425</xdr:rowOff>
    </xdr:to>
    <xdr:pic>
      <xdr:nvPicPr>
        <xdr:cNvPr id="71" name="图片 70" descr="叶矿石静脉">
          <a:extLst>
            <a:ext uri="{FF2B5EF4-FFF2-40B4-BE49-F238E27FC236}">
              <a16:creationId xmlns:a16="http://schemas.microsoft.com/office/drawing/2014/main" id="{00000000-0008-0000-0B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7879675"/>
          <a:ext cx="1905000" cy="1495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0</xdr:col>
      <xdr:colOff>304800</xdr:colOff>
      <xdr:row>59</xdr:row>
      <xdr:rowOff>304800</xdr:rowOff>
    </xdr:to>
    <xdr:pic>
      <xdr:nvPicPr>
        <xdr:cNvPr id="72" name="图片 71" descr="叶Ore.png">
          <a:extLst>
            <a:ext uri="{FF2B5EF4-FFF2-40B4-BE49-F238E27FC236}">
              <a16:creationId xmlns:a16="http://schemas.microsoft.com/office/drawing/2014/main" id="{00000000-0008-0000-0B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78796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57</xdr:row>
      <xdr:rowOff>657225</xdr:rowOff>
    </xdr:from>
    <xdr:to>
      <xdr:col>0</xdr:col>
      <xdr:colOff>333375</xdr:colOff>
      <xdr:row>57</xdr:row>
      <xdr:rowOff>962025</xdr:rowOff>
    </xdr:to>
    <xdr:pic>
      <xdr:nvPicPr>
        <xdr:cNvPr id="73" name="图片 72" descr="Direvein.png">
          <a:extLst>
            <a:ext uri="{FF2B5EF4-FFF2-40B4-BE49-F238E27FC236}">
              <a16:creationId xmlns:a16="http://schemas.microsoft.com/office/drawing/2014/main" id="{00000000-0008-0000-0B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255079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57</xdr:row>
      <xdr:rowOff>0</xdr:rowOff>
    </xdr:from>
    <xdr:to>
      <xdr:col>2</xdr:col>
      <xdr:colOff>1905000</xdr:colOff>
      <xdr:row>57</xdr:row>
      <xdr:rowOff>1476375</xdr:rowOff>
    </xdr:to>
    <xdr:pic>
      <xdr:nvPicPr>
        <xdr:cNvPr id="74" name="图片 73" descr="龙眼静脉">
          <a:extLst>
            <a:ext uri="{FF2B5EF4-FFF2-40B4-BE49-F238E27FC236}">
              <a16:creationId xmlns:a16="http://schemas.microsoft.com/office/drawing/2014/main" id="{00000000-0008-0000-0B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4850725"/>
          <a:ext cx="1905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66675</xdr:colOff>
      <xdr:row>56</xdr:row>
      <xdr:rowOff>619125</xdr:rowOff>
    </xdr:from>
    <xdr:to>
      <xdr:col>0</xdr:col>
      <xdr:colOff>371475</xdr:colOff>
      <xdr:row>56</xdr:row>
      <xdr:rowOff>923925</xdr:rowOff>
    </xdr:to>
    <xdr:pic>
      <xdr:nvPicPr>
        <xdr:cNvPr id="75" name="图片 74" descr="Horn Silver.png">
          <a:extLst>
            <a:ext uri="{FF2B5EF4-FFF2-40B4-BE49-F238E27FC236}">
              <a16:creationId xmlns:a16="http://schemas.microsoft.com/office/drawing/2014/main" id="{00000000-0008-0000-0B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239553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56</xdr:row>
      <xdr:rowOff>0</xdr:rowOff>
    </xdr:from>
    <xdr:to>
      <xdr:col>2</xdr:col>
      <xdr:colOff>1905000</xdr:colOff>
      <xdr:row>56</xdr:row>
      <xdr:rowOff>1485900</xdr:rowOff>
    </xdr:to>
    <xdr:pic>
      <xdr:nvPicPr>
        <xdr:cNvPr id="76" name="图片 75" descr="静脉角银">
          <a:extLst>
            <a:ext uri="{FF2B5EF4-FFF2-40B4-BE49-F238E27FC236}">
              <a16:creationId xmlns:a16="http://schemas.microsoft.com/office/drawing/2014/main" id="{00000000-0008-0000-0B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" y="23336250"/>
          <a:ext cx="1905000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54</xdr:row>
      <xdr:rowOff>895350</xdr:rowOff>
    </xdr:from>
    <xdr:to>
      <xdr:col>0</xdr:col>
      <xdr:colOff>304800</xdr:colOff>
      <xdr:row>54</xdr:row>
      <xdr:rowOff>1200150</xdr:rowOff>
    </xdr:to>
    <xdr:pic>
      <xdr:nvPicPr>
        <xdr:cNvPr id="77" name="图片 76" descr="Silvershine.png">
          <a:extLst>
            <a:ext uri="{FF2B5EF4-FFF2-40B4-BE49-F238E27FC236}">
              <a16:creationId xmlns:a16="http://schemas.microsoft.com/office/drawing/2014/main" id="{00000000-0008-0000-0B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2026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523875</xdr:colOff>
      <xdr:row>54</xdr:row>
      <xdr:rowOff>9525</xdr:rowOff>
    </xdr:from>
    <xdr:to>
      <xdr:col>2</xdr:col>
      <xdr:colOff>1895475</xdr:colOff>
      <xdr:row>54</xdr:row>
      <xdr:rowOff>1485900</xdr:rowOff>
    </xdr:to>
    <xdr:pic>
      <xdr:nvPicPr>
        <xdr:cNvPr id="78" name="图片 77" descr="Vein-silvershine.png">
          <a:extLst>
            <a:ext uri="{FF2B5EF4-FFF2-40B4-BE49-F238E27FC236}">
              <a16:creationId xmlns:a16="http://schemas.microsoft.com/office/drawing/2014/main" id="{00000000-0008-0000-0B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7275" y="20316825"/>
          <a:ext cx="1905000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514350</xdr:colOff>
      <xdr:row>46</xdr:row>
      <xdr:rowOff>419100</xdr:rowOff>
    </xdr:from>
    <xdr:to>
      <xdr:col>11</xdr:col>
      <xdr:colOff>438150</xdr:colOff>
      <xdr:row>51</xdr:row>
      <xdr:rowOff>238125</xdr:rowOff>
    </xdr:to>
    <xdr:pic>
      <xdr:nvPicPr>
        <xdr:cNvPr id="79" name="Picture 1">
          <a:extLst>
            <a:ext uri="{FF2B5EF4-FFF2-40B4-BE49-F238E27FC236}">
              <a16:creationId xmlns:a16="http://schemas.microsoft.com/office/drawing/2014/main" id="{00000000-0008-0000-0B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95875" y="9467850"/>
          <a:ext cx="2590800" cy="654367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16</xdr:col>
      <xdr:colOff>361950</xdr:colOff>
      <xdr:row>46</xdr:row>
      <xdr:rowOff>314325</xdr:rowOff>
    </xdr:from>
    <xdr:to>
      <xdr:col>21</xdr:col>
      <xdr:colOff>285750</xdr:colOff>
      <xdr:row>51</xdr:row>
      <xdr:rowOff>447675</xdr:rowOff>
    </xdr:to>
    <xdr:pic>
      <xdr:nvPicPr>
        <xdr:cNvPr id="80" name="Picture 2">
          <a:extLst>
            <a:ext uri="{FF2B5EF4-FFF2-40B4-BE49-F238E27FC236}">
              <a16:creationId xmlns:a16="http://schemas.microsoft.com/office/drawing/2014/main" id="{00000000-0008-0000-0B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7475" y="9363075"/>
          <a:ext cx="2590800" cy="685800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11</xdr:col>
      <xdr:colOff>428625</xdr:colOff>
      <xdr:row>48</xdr:row>
      <xdr:rowOff>114300</xdr:rowOff>
    </xdr:from>
    <xdr:to>
      <xdr:col>16</xdr:col>
      <xdr:colOff>361950</xdr:colOff>
      <xdr:row>51</xdr:row>
      <xdr:rowOff>495300</xdr:rowOff>
    </xdr:to>
    <xdr:pic>
      <xdr:nvPicPr>
        <xdr:cNvPr id="81" name="Picture 3">
          <a:extLst>
            <a:ext uri="{FF2B5EF4-FFF2-40B4-BE49-F238E27FC236}">
              <a16:creationId xmlns:a16="http://schemas.microsoft.com/office/drawing/2014/main" id="{00000000-0008-0000-0B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77150" y="11334750"/>
          <a:ext cx="2600325" cy="49244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0</xdr:col>
      <xdr:colOff>0</xdr:colOff>
      <xdr:row>50</xdr:row>
      <xdr:rowOff>609600</xdr:rowOff>
    </xdr:from>
    <xdr:to>
      <xdr:col>0</xdr:col>
      <xdr:colOff>304800</xdr:colOff>
      <xdr:row>50</xdr:row>
      <xdr:rowOff>914400</xdr:rowOff>
    </xdr:to>
    <xdr:pic>
      <xdr:nvPicPr>
        <xdr:cNvPr id="82" name="图片 81" descr="Heavy Earth.png">
          <a:extLst>
            <a:ext uri="{FF2B5EF4-FFF2-40B4-BE49-F238E27FC236}">
              <a16:creationId xmlns:a16="http://schemas.microsoft.com/office/drawing/2014/main" id="{00000000-0008-0000-0B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859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85725</xdr:colOff>
      <xdr:row>49</xdr:row>
      <xdr:rowOff>1</xdr:rowOff>
    </xdr:from>
    <xdr:to>
      <xdr:col>2</xdr:col>
      <xdr:colOff>1866900</xdr:colOff>
      <xdr:row>50</xdr:row>
      <xdr:rowOff>8960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B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52525" y="12734926"/>
          <a:ext cx="1781175" cy="1523434"/>
        </a:xfrm>
        <a:prstGeom prst="rect">
          <a:avLst/>
        </a:prstGeom>
      </xdr:spPr>
    </xdr:pic>
    <xdr:clientData/>
  </xdr:twoCellAnchor>
  <xdr:twoCellAnchor editAs="oneCell">
    <xdr:from>
      <xdr:col>9</xdr:col>
      <xdr:colOff>504825</xdr:colOff>
      <xdr:row>51</xdr:row>
      <xdr:rowOff>228600</xdr:rowOff>
    </xdr:from>
    <xdr:to>
      <xdr:col>13</xdr:col>
      <xdr:colOff>525869</xdr:colOff>
      <xdr:row>52</xdr:row>
      <xdr:rowOff>19050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B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86550" y="15992475"/>
          <a:ext cx="2154644" cy="13049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52</xdr:row>
      <xdr:rowOff>0</xdr:rowOff>
    </xdr:from>
    <xdr:to>
      <xdr:col>13</xdr:col>
      <xdr:colOff>495300</xdr:colOff>
      <xdr:row>52</xdr:row>
      <xdr:rowOff>1477156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B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15125" y="17278350"/>
          <a:ext cx="2095500" cy="1477156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47</xdr:row>
      <xdr:rowOff>19050</xdr:rowOff>
    </xdr:from>
    <xdr:to>
      <xdr:col>3</xdr:col>
      <xdr:colOff>406400</xdr:colOff>
      <xdr:row>47</xdr:row>
      <xdr:rowOff>1504950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B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" y="9725025"/>
          <a:ext cx="2311400" cy="148590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55</xdr:row>
      <xdr:rowOff>1019175</xdr:rowOff>
    </xdr:from>
    <xdr:to>
      <xdr:col>17</xdr:col>
      <xdr:colOff>323850</xdr:colOff>
      <xdr:row>57</xdr:row>
      <xdr:rowOff>466725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B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72075" y="22840950"/>
          <a:ext cx="5600700" cy="2476500"/>
        </a:xfrm>
        <a:prstGeom prst="rect">
          <a:avLst/>
        </a:prstGeom>
      </xdr:spPr>
    </xdr:pic>
    <xdr:clientData/>
  </xdr:twoCellAnchor>
  <xdr:twoCellAnchor editAs="oneCell">
    <xdr:from>
      <xdr:col>8</xdr:col>
      <xdr:colOff>152400</xdr:colOff>
      <xdr:row>57</xdr:row>
      <xdr:rowOff>1333500</xdr:rowOff>
    </xdr:from>
    <xdr:to>
      <xdr:col>15</xdr:col>
      <xdr:colOff>266700</xdr:colOff>
      <xdr:row>59</xdr:row>
      <xdr:rowOff>1286828</xdr:rowOff>
    </xdr:to>
    <xdr:pic>
      <xdr:nvPicPr>
        <xdr:cNvPr id="61" name="图片 60" descr="Vein-silvershine.png">
          <a:extLst>
            <a:ext uri="{FF2B5EF4-FFF2-40B4-BE49-F238E27FC236}">
              <a16:creationId xmlns:a16="http://schemas.microsoft.com/office/drawing/2014/main" id="{00000000-0008-0000-0B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00725" y="26193750"/>
          <a:ext cx="3848100" cy="29822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276225</xdr:colOff>
      <xdr:row>54</xdr:row>
      <xdr:rowOff>361950</xdr:rowOff>
    </xdr:from>
    <xdr:to>
      <xdr:col>12</xdr:col>
      <xdr:colOff>419100</xdr:colOff>
      <xdr:row>56</xdr:row>
      <xdr:rowOff>66675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B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0" y="20669250"/>
          <a:ext cx="2809875" cy="27336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0</xdr:col>
      <xdr:colOff>704850</xdr:colOff>
      <xdr:row>1</xdr:row>
      <xdr:rowOff>169588</xdr:rowOff>
    </xdr:to>
    <xdr:sp macro="" textlink="">
      <xdr:nvSpPr>
        <xdr:cNvPr id="2" name="矩形 1">
          <a:hlinkClick xmlns:r="http://schemas.openxmlformats.org/officeDocument/2006/relationships" r:id="rId1" tooltip="首页"/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SpPr>
          <a:spLocks noChangeAspect="1"/>
        </xdr:cNvSpPr>
      </xdr:nvSpPr>
      <xdr:spPr>
        <a:xfrm>
          <a:off x="0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首页</a:t>
          </a:r>
        </a:p>
      </xdr:txBody>
    </xdr:sp>
    <xdr:clientData/>
  </xdr:twoCellAnchor>
  <xdr:twoCellAnchor editAs="absolute">
    <xdr:from>
      <xdr:col>0</xdr:col>
      <xdr:colOff>733424</xdr:colOff>
      <xdr:row>0</xdr:row>
      <xdr:rowOff>0</xdr:rowOff>
    </xdr:from>
    <xdr:to>
      <xdr:col>1</xdr:col>
      <xdr:colOff>676274</xdr:colOff>
      <xdr:row>1</xdr:row>
      <xdr:rowOff>169588</xdr:rowOff>
    </xdr:to>
    <xdr:sp macro="" textlink="">
      <xdr:nvSpPr>
        <xdr:cNvPr id="3" name="矩形 2">
          <a:hlinkClick xmlns:r="http://schemas.openxmlformats.org/officeDocument/2006/relationships" r:id="rId3" tooltip="返回顶部"/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>
          <a:spLocks noChangeAspect="1"/>
        </xdr:cNvSpPr>
      </xdr:nvSpPr>
      <xdr:spPr>
        <a:xfrm>
          <a:off x="733424" y="0"/>
          <a:ext cx="704850" cy="341038"/>
        </a:xfrm>
        <a:prstGeom prst="rect">
          <a:avLst/>
        </a:prstGeom>
        <a:blipFill>
          <a:blip xmlns:r="http://schemas.openxmlformats.org/officeDocument/2006/relationships" r:embed="rId2"/>
          <a:tile tx="0" ty="0" sx="100000" sy="100000" flip="none" algn="tl"/>
        </a:blipFill>
        <a:ln>
          <a:noFill/>
        </a:ln>
        <a:effectLst>
          <a:outerShdw blurRad="40000" dist="23000" dir="5400000" rotWithShape="0">
            <a:srgbClr val="000000">
              <a:alpha val="35000"/>
            </a:srgbClr>
          </a:outerShdw>
        </a:effectLst>
      </xdr:spPr>
      <xdr:style>
        <a:lnRef idx="0">
          <a:schemeClr val="accent5"/>
        </a:lnRef>
        <a:fillRef idx="3">
          <a:schemeClr val="accent5"/>
        </a:fillRef>
        <a:effectRef idx="3">
          <a:schemeClr val="accent5"/>
        </a:effectRef>
        <a:fontRef idx="minor">
          <a:schemeClr val="lt1"/>
        </a:fontRef>
      </xdr:style>
      <xdr:txBody>
        <a:bodyPr wrap="square" lIns="91440" tIns="45720" rIns="91440" bIns="45720" anchor="ctr">
          <a:noAutofit/>
        </a:bodyPr>
        <a:lstStyle/>
        <a:p>
          <a:pPr algn="ctr"/>
          <a:r>
            <a:rPr lang="zh-CN" altLang="en-US" sz="1200" b="1" cap="none" spc="0">
              <a:ln w="3175">
                <a:solidFill>
                  <a:srgbClr val="FF9900"/>
                </a:solidFill>
              </a:ln>
              <a:solidFill>
                <a:srgbClr val="FFC000"/>
              </a:solidFill>
              <a:effectLst>
                <a:innerShdw blurRad="69850" dist="43180" dir="5400000">
                  <a:srgbClr val="000000">
                    <a:alpha val="65000"/>
                  </a:srgbClr>
                </a:innerShdw>
              </a:effectLst>
              <a:latin typeface="微软雅黑" pitchFamily="34" charset="-122"/>
              <a:ea typeface="微软雅黑" pitchFamily="34" charset="-122"/>
            </a:rPr>
            <a:t>顶部</a:t>
          </a:r>
        </a:p>
      </xdr:txBody>
    </xdr:sp>
    <xdr:clientData/>
  </xdr:twoCellAnchor>
  <xdr:twoCellAnchor editAs="oneCell">
    <xdr:from>
      <xdr:col>1</xdr:col>
      <xdr:colOff>0</xdr:colOff>
      <xdr:row>8</xdr:row>
      <xdr:rowOff>0</xdr:rowOff>
    </xdr:from>
    <xdr:to>
      <xdr:col>1</xdr:col>
      <xdr:colOff>228600</xdr:colOff>
      <xdr:row>8</xdr:row>
      <xdr:rowOff>276225</xdr:rowOff>
    </xdr:to>
    <xdr:pic>
      <xdr:nvPicPr>
        <xdr:cNvPr id="5" name="图片 4" descr="种子Flax.png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000375"/>
          <a:ext cx="228600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1</xdr:col>
      <xdr:colOff>266700</xdr:colOff>
      <xdr:row>4</xdr:row>
      <xdr:rowOff>266700</xdr:rowOff>
    </xdr:to>
    <xdr:pic>
      <xdr:nvPicPr>
        <xdr:cNvPr id="7" name="图片 6" descr="种子Barley.png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14375"/>
          <a:ext cx="266700" cy="26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3" Type="http://schemas.openxmlformats.org/officeDocument/2006/relationships/hyperlink" Target="http://ringofbrodgar.com/wiki/Cloth_Chair" TargetMode="External"/><Relationship Id="rId18" Type="http://schemas.openxmlformats.org/officeDocument/2006/relationships/hyperlink" Target="http://ringofbrodgar.com/wiki/Wine_Bottle" TargetMode="External"/><Relationship Id="rId26" Type="http://schemas.openxmlformats.org/officeDocument/2006/relationships/hyperlink" Target="http://ringofbrodgar.com/wiki/Leather_Tablecloth" TargetMode="External"/><Relationship Id="rId39" Type="http://schemas.openxmlformats.org/officeDocument/2006/relationships/hyperlink" Target="http://ringofbrodgar.com/wiki/Gold_Plate" TargetMode="External"/><Relationship Id="rId21" Type="http://schemas.openxmlformats.org/officeDocument/2006/relationships/hyperlink" Target="http://ringofbrodgar.com/wiki/Hard_Metal_Cutlery" TargetMode="External"/><Relationship Id="rId34" Type="http://schemas.openxmlformats.org/officeDocument/2006/relationships/hyperlink" Target="http://ringofbrodgar.com/wiki/Linen_Tablecloth" TargetMode="External"/><Relationship Id="rId7" Type="http://schemas.openxmlformats.org/officeDocument/2006/relationships/hyperlink" Target="http://ringofbrodgar.com/wiki/Wicker_Breadbasket" TargetMode="External"/><Relationship Id="rId12" Type="http://schemas.openxmlformats.org/officeDocument/2006/relationships/hyperlink" Target="http://ringofbrodgar.com/wiki/Cake_Knife" TargetMode="External"/><Relationship Id="rId17" Type="http://schemas.openxmlformats.org/officeDocument/2006/relationships/hyperlink" Target="http://ringofbrodgar.com/wiki/Stitched_Leather_Coaster" TargetMode="External"/><Relationship Id="rId25" Type="http://schemas.openxmlformats.org/officeDocument/2006/relationships/hyperlink" Target="http://ringofbrodgar.com/wiki/Cast_Iron_Trivet" TargetMode="External"/><Relationship Id="rId33" Type="http://schemas.openxmlformats.org/officeDocument/2006/relationships/hyperlink" Target="http://ringofbrodgar.com/wiki/Wooden_Plate" TargetMode="External"/><Relationship Id="rId38" Type="http://schemas.openxmlformats.org/officeDocument/2006/relationships/hyperlink" Target="http://ringofbrodgar.com/wiki/Silk_Tablecloth" TargetMode="External"/><Relationship Id="rId2" Type="http://schemas.openxmlformats.org/officeDocument/2006/relationships/hyperlink" Target="http://ringofbrodgar.com/wiki/Rocking_Chair" TargetMode="External"/><Relationship Id="rId16" Type="http://schemas.openxmlformats.org/officeDocument/2006/relationships/hyperlink" Target="http://ringofbrodgar.com/wiki/Silk_Napkin" TargetMode="External"/><Relationship Id="rId20" Type="http://schemas.openxmlformats.org/officeDocument/2006/relationships/hyperlink" Target="http://ringofbrodgar.com/wiki/Cornucopia" TargetMode="External"/><Relationship Id="rId29" Type="http://schemas.openxmlformats.org/officeDocument/2006/relationships/hyperlink" Target="http://ringofbrodgar.com/wiki/Skull_Cup" TargetMode="External"/><Relationship Id="rId1" Type="http://schemas.openxmlformats.org/officeDocument/2006/relationships/hyperlink" Target="http://ringofbrodgar.com/wiki/Hemp_Tablecloth" TargetMode="External"/><Relationship Id="rId6" Type="http://schemas.openxmlformats.org/officeDocument/2006/relationships/hyperlink" Target="http://ringofbrodgar.com/wiki/Stone_Throne" TargetMode="External"/><Relationship Id="rId11" Type="http://schemas.openxmlformats.org/officeDocument/2006/relationships/hyperlink" Target="http://ringofbrodgar.com/wiki/Wooden_Cup" TargetMode="External"/><Relationship Id="rId24" Type="http://schemas.openxmlformats.org/officeDocument/2006/relationships/hyperlink" Target="http://ringofbrodgar.com/wiki/Drinking_Horn" TargetMode="External"/><Relationship Id="rId32" Type="http://schemas.openxmlformats.org/officeDocument/2006/relationships/hyperlink" Target="http://ringofbrodgar.com/wiki/Wine_Glass" TargetMode="External"/><Relationship Id="rId37" Type="http://schemas.openxmlformats.org/officeDocument/2006/relationships/hyperlink" Target="http://ringofbrodgar.com/wiki/Golden_Table_Bell" TargetMode="External"/><Relationship Id="rId40" Type="http://schemas.openxmlformats.org/officeDocument/2006/relationships/drawing" Target="../drawings/drawing11.xml"/><Relationship Id="rId5" Type="http://schemas.openxmlformats.org/officeDocument/2006/relationships/hyperlink" Target="http://ringofbrodgar.com/wiki/Rustic_Chair" TargetMode="External"/><Relationship Id="rId15" Type="http://schemas.openxmlformats.org/officeDocument/2006/relationships/hyperlink" Target="http://ringofbrodgar.com/wiki/Cottage_Throne" TargetMode="External"/><Relationship Id="rId23" Type="http://schemas.openxmlformats.org/officeDocument/2006/relationships/hyperlink" Target="http://ringofbrodgar.com/wiki/Pepper_Shaker" TargetMode="External"/><Relationship Id="rId28" Type="http://schemas.openxmlformats.org/officeDocument/2006/relationships/hyperlink" Target="http://ringofbrodgar.com/wiki/Silver_Cutlery" TargetMode="External"/><Relationship Id="rId36" Type="http://schemas.openxmlformats.org/officeDocument/2006/relationships/hyperlink" Target="http://ringofbrodgar.com/wiki/Wool_Tablecloth" TargetMode="External"/><Relationship Id="rId10" Type="http://schemas.openxmlformats.org/officeDocument/2006/relationships/hyperlink" Target="http://ringofbrodgar.com/wiki/Linen_Napkin" TargetMode="External"/><Relationship Id="rId19" Type="http://schemas.openxmlformats.org/officeDocument/2006/relationships/hyperlink" Target="http://ringofbrodgar.com/wiki/Wooden_Cutlery" TargetMode="External"/><Relationship Id="rId31" Type="http://schemas.openxmlformats.org/officeDocument/2006/relationships/hyperlink" Target="http://ringofbrodgar.com/wiki/Tankard" TargetMode="External"/><Relationship Id="rId4" Type="http://schemas.openxmlformats.org/officeDocument/2006/relationships/hyperlink" Target="http://ringofbrodgar.com/wiki/Skull_Throne" TargetMode="External"/><Relationship Id="rId9" Type="http://schemas.openxmlformats.org/officeDocument/2006/relationships/hyperlink" Target="http://ringofbrodgar.com/wiki/Coiled_Rope_Hotpad" TargetMode="External"/><Relationship Id="rId14" Type="http://schemas.openxmlformats.org/officeDocument/2006/relationships/hyperlink" Target="http://ringofbrodgar.com/wiki/Metal_Mug" TargetMode="External"/><Relationship Id="rId22" Type="http://schemas.openxmlformats.org/officeDocument/2006/relationships/hyperlink" Target="http://ringofbrodgar.com/wiki/Metal_Plate" TargetMode="External"/><Relationship Id="rId27" Type="http://schemas.openxmlformats.org/officeDocument/2006/relationships/hyperlink" Target="http://ringofbrodgar.com/wiki/Peppermill" TargetMode="External"/><Relationship Id="rId30" Type="http://schemas.openxmlformats.org/officeDocument/2006/relationships/hyperlink" Target="http://ringofbrodgar.com/wiki/Soft_Metal_Cutlery" TargetMode="External"/><Relationship Id="rId35" Type="http://schemas.openxmlformats.org/officeDocument/2006/relationships/hyperlink" Target="http://ringofbrodgar.com/wiki/Metal_Sauci%C3%A8re" TargetMode="External"/><Relationship Id="rId8" Type="http://schemas.openxmlformats.org/officeDocument/2006/relationships/hyperlink" Target="http://ringofbrodgar.com/wiki/Antler_Steak_Cutlery" TargetMode="External"/><Relationship Id="rId3" Type="http://schemas.openxmlformats.org/officeDocument/2006/relationships/hyperlink" Target="http://ringofbrodgar.com/wiki/Royal_Throne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3" Type="http://schemas.openxmlformats.org/officeDocument/2006/relationships/hyperlink" Target="http://ringofbrodgar.com/wiki/Leeches" TargetMode="External"/><Relationship Id="rId18" Type="http://schemas.openxmlformats.org/officeDocument/2006/relationships/hyperlink" Target="http://ringofbrodgar.com/wiki/Cold_Compress" TargetMode="External"/><Relationship Id="rId26" Type="http://schemas.openxmlformats.org/officeDocument/2006/relationships/hyperlink" Target="http://ringofbrodgar.com/wiki/File:Infected_Sore.png" TargetMode="External"/><Relationship Id="rId39" Type="http://schemas.openxmlformats.org/officeDocument/2006/relationships/hyperlink" Target="http://ringofbrodgar.com/wiki/File:Nidburns.png" TargetMode="External"/><Relationship Id="rId21" Type="http://schemas.openxmlformats.org/officeDocument/2006/relationships/hyperlink" Target="http://ringofbrodgar.com/wiki/Rootfill" TargetMode="External"/><Relationship Id="rId34" Type="http://schemas.openxmlformats.org/officeDocument/2006/relationships/hyperlink" Target="http://ringofbrodgar.com/wiki/Toad_Butter" TargetMode="External"/><Relationship Id="rId42" Type="http://schemas.openxmlformats.org/officeDocument/2006/relationships/hyperlink" Target="http://ringofbrodgar.com/wiki/Mud_Ointment" TargetMode="External"/><Relationship Id="rId47" Type="http://schemas.openxmlformats.org/officeDocument/2006/relationships/hyperlink" Target="http://ringofbrodgar.com/wiki/File:Severe_Mauling.png" TargetMode="External"/><Relationship Id="rId50" Type="http://schemas.openxmlformats.org/officeDocument/2006/relationships/hyperlink" Target="http://ringofbrodgar.com/wiki/Energy" TargetMode="External"/><Relationship Id="rId55" Type="http://schemas.openxmlformats.org/officeDocument/2006/relationships/hyperlink" Target="http://ringofbrodgar.com/wiki/File:Poulticetreat.png" TargetMode="External"/><Relationship Id="rId7" Type="http://schemas.openxmlformats.org/officeDocument/2006/relationships/hyperlink" Target="http://ringofbrodgar.com/wiki/INT" TargetMode="External"/><Relationship Id="rId2" Type="http://schemas.openxmlformats.org/officeDocument/2006/relationships/hyperlink" Target="http://ringofbrodgar.com/wiki/Yarrow" TargetMode="External"/><Relationship Id="rId16" Type="http://schemas.openxmlformats.org/officeDocument/2006/relationships/hyperlink" Target="http://ringofbrodgar.com/wiki/DEX" TargetMode="External"/><Relationship Id="rId29" Type="http://schemas.openxmlformats.org/officeDocument/2006/relationships/hyperlink" Target="http://ringofbrodgar.com/wiki/Mud_Ointment" TargetMode="External"/><Relationship Id="rId11" Type="http://schemas.openxmlformats.org/officeDocument/2006/relationships/hyperlink" Target="http://ringofbrodgar.com/wiki/Toad_Butter" TargetMode="External"/><Relationship Id="rId24" Type="http://schemas.openxmlformats.org/officeDocument/2006/relationships/hyperlink" Target="http://ringofbrodgar.com/wiki/File:Fell_Slash.png" TargetMode="External"/><Relationship Id="rId32" Type="http://schemas.openxmlformats.org/officeDocument/2006/relationships/hyperlink" Target="http://ringofbrodgar.com/wiki/Unarmed_Combat" TargetMode="External"/><Relationship Id="rId37" Type="http://schemas.openxmlformats.org/officeDocument/2006/relationships/hyperlink" Target="http://ringofbrodgar.com/wiki/Toad_Butter" TargetMode="External"/><Relationship Id="rId40" Type="http://schemas.openxmlformats.org/officeDocument/2006/relationships/hyperlink" Target="http://ringofbrodgar.com/wiki/Nidbane" TargetMode="External"/><Relationship Id="rId45" Type="http://schemas.openxmlformats.org/officeDocument/2006/relationships/hyperlink" Target="http://ringofbrodgar.com/wiki/Hedgehog" TargetMode="External"/><Relationship Id="rId53" Type="http://schemas.openxmlformats.org/officeDocument/2006/relationships/hyperlink" Target="http://ringofbrodgar.com/wiki/File:Swollen_Bumps.png" TargetMode="External"/><Relationship Id="rId58" Type="http://schemas.openxmlformats.org/officeDocument/2006/relationships/hyperlink" Target="http://ringofbrodgar.com/wiki/File:Wretched_Gore.png" TargetMode="External"/><Relationship Id="rId5" Type="http://schemas.openxmlformats.org/officeDocument/2006/relationships/hyperlink" Target="http://ringofbrodgar.com/wiki/File:Asphyxiation.png" TargetMode="External"/><Relationship Id="rId19" Type="http://schemas.openxmlformats.org/officeDocument/2006/relationships/hyperlink" Target="http://ringofbrodgar.com/wiki/Abilities" TargetMode="External"/><Relationship Id="rId4" Type="http://schemas.openxmlformats.org/officeDocument/2006/relationships/hyperlink" Target="http://ringofbrodgar.com/wiki/AGI" TargetMode="External"/><Relationship Id="rId9" Type="http://schemas.openxmlformats.org/officeDocument/2006/relationships/hyperlink" Target="http://ringofbrodgar.com/wiki/File:Black-Eyed.png" TargetMode="External"/><Relationship Id="rId14" Type="http://schemas.openxmlformats.org/officeDocument/2006/relationships/hyperlink" Target="http://ringofbrodgar.com/wiki/File:Crab_Caressed.png" TargetMode="External"/><Relationship Id="rId22" Type="http://schemas.openxmlformats.org/officeDocument/2006/relationships/hyperlink" Target="http://ringofbrodgar.com/wiki/File:Deep_Cut.png" TargetMode="External"/><Relationship Id="rId27" Type="http://schemas.openxmlformats.org/officeDocument/2006/relationships/hyperlink" Target="http://ringofbrodgar.com/wiki/Camomile_compress" TargetMode="External"/><Relationship Id="rId30" Type="http://schemas.openxmlformats.org/officeDocument/2006/relationships/hyperlink" Target="http://ringofbrodgar.com/wiki/File:Nicks_%26_Knacks.png" TargetMode="External"/><Relationship Id="rId35" Type="http://schemas.openxmlformats.org/officeDocument/2006/relationships/hyperlink" Target="http://ringofbrodgar.com/wiki/Leech" TargetMode="External"/><Relationship Id="rId43" Type="http://schemas.openxmlformats.org/officeDocument/2006/relationships/hyperlink" Target="http://ringofbrodgar.com/wiki/Unarmed_Combat" TargetMode="External"/><Relationship Id="rId48" Type="http://schemas.openxmlformats.org/officeDocument/2006/relationships/hyperlink" Target="http://ringofbrodgar.com/wiki/Hartshorn_Salve" TargetMode="External"/><Relationship Id="rId56" Type="http://schemas.openxmlformats.org/officeDocument/2006/relationships/hyperlink" Target="http://ringofbrodgar.com/wiki/File:Unfaced.png" TargetMode="External"/><Relationship Id="rId8" Type="http://schemas.openxmlformats.org/officeDocument/2006/relationships/hyperlink" Target="http://ringofbrodgar.com/wiki/File:Blunt_Trauma.png" TargetMode="External"/><Relationship Id="rId51" Type="http://schemas.openxmlformats.org/officeDocument/2006/relationships/hyperlink" Target="http://ringofbrodgar.com/wiki/File:Soothing_Cold.png" TargetMode="External"/><Relationship Id="rId3" Type="http://schemas.openxmlformats.org/officeDocument/2006/relationships/hyperlink" Target="http://ringofbrodgar.com/wiki/Ants" TargetMode="External"/><Relationship Id="rId12" Type="http://schemas.openxmlformats.org/officeDocument/2006/relationships/hyperlink" Target="http://ringofbrodgar.com/wiki/File:Bruises.png" TargetMode="External"/><Relationship Id="rId17" Type="http://schemas.openxmlformats.org/officeDocument/2006/relationships/hyperlink" Target="http://ringofbrodgar.com/wiki/File:Concussion.png" TargetMode="External"/><Relationship Id="rId25" Type="http://schemas.openxmlformats.org/officeDocument/2006/relationships/hyperlink" Target="http://ringofbrodgar.com/wiki/Gauze" TargetMode="External"/><Relationship Id="rId33" Type="http://schemas.openxmlformats.org/officeDocument/2006/relationships/hyperlink" Target="http://ringofbrodgar.com/wiki/File:Leech_Burns.png" TargetMode="External"/><Relationship Id="rId38" Type="http://schemas.openxmlformats.org/officeDocument/2006/relationships/hyperlink" Target="http://ringofbrodgar.com/wiki/CHA" TargetMode="External"/><Relationship Id="rId46" Type="http://schemas.openxmlformats.org/officeDocument/2006/relationships/hyperlink" Target="http://ringofbrodgar.com/wiki/File:Scrapes_and_Cuts.png" TargetMode="External"/><Relationship Id="rId59" Type="http://schemas.openxmlformats.org/officeDocument/2006/relationships/hyperlink" Target="http://ringofbrodgar.com/wiki/Stitch_Patch" TargetMode="External"/><Relationship Id="rId20" Type="http://schemas.openxmlformats.org/officeDocument/2006/relationships/hyperlink" Target="http://ringofbrodgar.com/wiki/File:Cruel_Incision.png" TargetMode="External"/><Relationship Id="rId41" Type="http://schemas.openxmlformats.org/officeDocument/2006/relationships/hyperlink" Target="http://ringofbrodgar.com/wiki/File:Punch-Sore.png" TargetMode="External"/><Relationship Id="rId54" Type="http://schemas.openxmlformats.org/officeDocument/2006/relationships/hyperlink" Target="http://ringofbrodgar.com/wiki/Leeches" TargetMode="External"/><Relationship Id="rId1" Type="http://schemas.openxmlformats.org/officeDocument/2006/relationships/hyperlink" Target="http://ringofbrodgar.com/wiki/File:Antcid_Burns.png" TargetMode="External"/><Relationship Id="rId6" Type="http://schemas.openxmlformats.org/officeDocument/2006/relationships/hyperlink" Target="http://ringofbrodgar.com/wiki/Swimming" TargetMode="External"/><Relationship Id="rId15" Type="http://schemas.openxmlformats.org/officeDocument/2006/relationships/hyperlink" Target="http://ringofbrodgar.com/wiki/Crab" TargetMode="External"/><Relationship Id="rId23" Type="http://schemas.openxmlformats.org/officeDocument/2006/relationships/hyperlink" Target="http://ringofbrodgar.com/wiki/Rootfill" TargetMode="External"/><Relationship Id="rId28" Type="http://schemas.openxmlformats.org/officeDocument/2006/relationships/hyperlink" Target="http://ringofbrodgar.com/wiki/File:Muddied_Prospects.png" TargetMode="External"/><Relationship Id="rId36" Type="http://schemas.openxmlformats.org/officeDocument/2006/relationships/hyperlink" Target="http://ringofbrodgar.com/wiki/File:Nasty_Wart.png" TargetMode="External"/><Relationship Id="rId49" Type="http://schemas.openxmlformats.org/officeDocument/2006/relationships/hyperlink" Target="http://ringofbrodgar.com/wiki/File:Starvation.png" TargetMode="External"/><Relationship Id="rId57" Type="http://schemas.openxmlformats.org/officeDocument/2006/relationships/hyperlink" Target="http://ringofbrodgar.com/wiki/Leeches" TargetMode="External"/><Relationship Id="rId10" Type="http://schemas.openxmlformats.org/officeDocument/2006/relationships/hyperlink" Target="http://ringofbrodgar.com/wiki/File:Blade_Kiss.png" TargetMode="External"/><Relationship Id="rId31" Type="http://schemas.openxmlformats.org/officeDocument/2006/relationships/hyperlink" Target="http://ringofbrodgar.com/wiki/Yarrow" TargetMode="External"/><Relationship Id="rId44" Type="http://schemas.openxmlformats.org/officeDocument/2006/relationships/hyperlink" Target="http://ringofbrodgar.com/wiki/File:Quill%27d.png" TargetMode="External"/><Relationship Id="rId52" Type="http://schemas.openxmlformats.org/officeDocument/2006/relationships/hyperlink" Target="http://ringofbrodgar.com/wiki/Cold_Compress" TargetMode="External"/><Relationship Id="rId60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8" Type="http://schemas.openxmlformats.org/officeDocument/2006/relationships/hyperlink" Target="http://ringofbrodgar.com/wiki/Earthworm" TargetMode="External"/><Relationship Id="rId13" Type="http://schemas.openxmlformats.org/officeDocument/2006/relationships/hyperlink" Target="http://ringofbrodgar.com/wiki/Spindly_Taproot" TargetMode="External"/><Relationship Id="rId18" Type="http://schemas.openxmlformats.org/officeDocument/2006/relationships/hyperlink" Target="http://ringofbrodgar.com/wiki/Hazelnut_Tree" TargetMode="External"/><Relationship Id="rId26" Type="http://schemas.openxmlformats.org/officeDocument/2006/relationships/hyperlink" Target="http://ringofbrodgar.com/wiki/Pine_Tree" TargetMode="External"/><Relationship Id="rId3" Type="http://schemas.openxmlformats.org/officeDocument/2006/relationships/hyperlink" Target="http://ringofbrodgar.com/wiki/Boar" TargetMode="External"/><Relationship Id="rId21" Type="http://schemas.openxmlformats.org/officeDocument/2006/relationships/hyperlink" Target="http://ringofbrodgar.com/wiki/Mulberry_Tree" TargetMode="External"/><Relationship Id="rId7" Type="http://schemas.openxmlformats.org/officeDocument/2006/relationships/hyperlink" Target="http://ringofbrodgar.com/wiki/Silkmoth" TargetMode="External"/><Relationship Id="rId12" Type="http://schemas.openxmlformats.org/officeDocument/2006/relationships/hyperlink" Target="http://ringofbrodgar.com/wiki/Rustroot" TargetMode="External"/><Relationship Id="rId17" Type="http://schemas.openxmlformats.org/officeDocument/2006/relationships/hyperlink" Target="http://ringofbrodgar.com/wiki/Birch_Tree" TargetMode="External"/><Relationship Id="rId25" Type="http://schemas.openxmlformats.org/officeDocument/2006/relationships/hyperlink" Target="http://ringofbrodgar.com/wiki/Fir_Tree" TargetMode="External"/><Relationship Id="rId2" Type="http://schemas.openxmlformats.org/officeDocument/2006/relationships/hyperlink" Target="http://ringofbrodgar.com/wiki/Bear" TargetMode="External"/><Relationship Id="rId16" Type="http://schemas.openxmlformats.org/officeDocument/2006/relationships/hyperlink" Target="http://ringofbrodgar.com/wiki/Apple_Tree" TargetMode="External"/><Relationship Id="rId20" Type="http://schemas.openxmlformats.org/officeDocument/2006/relationships/hyperlink" Target="http://ringofbrodgar.com/wiki/Maple_Tree" TargetMode="External"/><Relationship Id="rId29" Type="http://schemas.openxmlformats.org/officeDocument/2006/relationships/hyperlink" Target="http://ringofbrodgar.com/wiki/Olive_Tree" TargetMode="External"/><Relationship Id="rId1" Type="http://schemas.openxmlformats.org/officeDocument/2006/relationships/hyperlink" Target="http://ringofbrodgar.com/wiki/Ant_Hill" TargetMode="External"/><Relationship Id="rId6" Type="http://schemas.openxmlformats.org/officeDocument/2006/relationships/hyperlink" Target="http://ringofbrodgar.com/wiki/Rabbit" TargetMode="External"/><Relationship Id="rId11" Type="http://schemas.openxmlformats.org/officeDocument/2006/relationships/hyperlink" Target="http://ringofbrodgar.com/wiki/Chantrelles" TargetMode="External"/><Relationship Id="rId24" Type="http://schemas.openxmlformats.org/officeDocument/2006/relationships/hyperlink" Target="http://ringofbrodgar.com/wiki/Plane_Tree" TargetMode="External"/><Relationship Id="rId5" Type="http://schemas.openxmlformats.org/officeDocument/2006/relationships/hyperlink" Target="http://ringofbrodgar.com/wiki/Fox" TargetMode="External"/><Relationship Id="rId15" Type="http://schemas.openxmlformats.org/officeDocument/2006/relationships/hyperlink" Target="http://ringofbrodgar.com/wiki/Wild_Windsown_Weed" TargetMode="External"/><Relationship Id="rId23" Type="http://schemas.openxmlformats.org/officeDocument/2006/relationships/hyperlink" Target="http://ringofbrodgar.com/wiki/Willow_Tree" TargetMode="External"/><Relationship Id="rId28" Type="http://schemas.openxmlformats.org/officeDocument/2006/relationships/hyperlink" Target="http://ringofbrodgar.com/wiki/Laurel_Tree" TargetMode="External"/><Relationship Id="rId10" Type="http://schemas.openxmlformats.org/officeDocument/2006/relationships/hyperlink" Target="http://ringofbrodgar.com/wiki/Blueberries" TargetMode="External"/><Relationship Id="rId19" Type="http://schemas.openxmlformats.org/officeDocument/2006/relationships/hyperlink" Target="http://ringofbrodgar.com/wiki/Oak_Tree" TargetMode="External"/><Relationship Id="rId31" Type="http://schemas.openxmlformats.org/officeDocument/2006/relationships/drawing" Target="../drawings/drawing18.xml"/><Relationship Id="rId4" Type="http://schemas.openxmlformats.org/officeDocument/2006/relationships/hyperlink" Target="http://ringofbrodgar.com/wiki/Deer" TargetMode="External"/><Relationship Id="rId9" Type="http://schemas.openxmlformats.org/officeDocument/2006/relationships/hyperlink" Target="http://ringofbrodgar.com/wiki/Blood_Stern" TargetMode="External"/><Relationship Id="rId14" Type="http://schemas.openxmlformats.org/officeDocument/2006/relationships/hyperlink" Target="http://ringofbrodgar.com/wiki/Stinging_Nettle" TargetMode="External"/><Relationship Id="rId22" Type="http://schemas.openxmlformats.org/officeDocument/2006/relationships/hyperlink" Target="http://ringofbrodgar.com/wiki/Elm_Tree" TargetMode="External"/><Relationship Id="rId27" Type="http://schemas.openxmlformats.org/officeDocument/2006/relationships/hyperlink" Target="http://ringofbrodgar.com/wiki/Yew_Tree" TargetMode="External"/><Relationship Id="rId30" Type="http://schemas.openxmlformats.org/officeDocument/2006/relationships/hyperlink" Target="http://ringofbrodgar.com/wiki/Cork_Oak_Tree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://ringofbrodgar.com/wiki/Roast_Bat" TargetMode="External"/><Relationship Id="rId13" Type="http://schemas.openxmlformats.org/officeDocument/2006/relationships/drawing" Target="../drawings/drawing3.xml"/><Relationship Id="rId3" Type="http://schemas.openxmlformats.org/officeDocument/2006/relationships/hyperlink" Target="http://ringofbrodgar.com/wiki/Lucky_Rabbit's_Foot" TargetMode="External"/><Relationship Id="rId7" Type="http://schemas.openxmlformats.org/officeDocument/2006/relationships/hyperlink" Target="http://ringofbrodgar.com/wiki/Withercorn" TargetMode="External"/><Relationship Id="rId12" Type="http://schemas.openxmlformats.org/officeDocument/2006/relationships/hyperlink" Target="http://ringofbrodgar.com/wiki/Deep_Sea_Atavism" TargetMode="External"/><Relationship Id="rId2" Type="http://schemas.openxmlformats.org/officeDocument/2006/relationships/hyperlink" Target="http://ringofbrodgar.com/wiki/Category:Gemstones" TargetMode="External"/><Relationship Id="rId1" Type="http://schemas.openxmlformats.org/officeDocument/2006/relationships/hyperlink" Target="http://ringofbrodgar.com/wiki/Category:Gemstones" TargetMode="External"/><Relationship Id="rId6" Type="http://schemas.openxmlformats.org/officeDocument/2006/relationships/hyperlink" Target="http://ringofbrodgar.com/wiki/Poppycaps" TargetMode="External"/><Relationship Id="rId11" Type="http://schemas.openxmlformats.org/officeDocument/2006/relationships/hyperlink" Target="http://ringofbrodgar.com/wiki/Bone_Ash" TargetMode="External"/><Relationship Id="rId5" Type="http://schemas.openxmlformats.org/officeDocument/2006/relationships/hyperlink" Target="http://ringofbrodgar.com/wiki/Category:Gemstones" TargetMode="External"/><Relationship Id="rId10" Type="http://schemas.openxmlformats.org/officeDocument/2006/relationships/hyperlink" Target="http://ringofbrodgar.com/wiki/Clay" TargetMode="External"/><Relationship Id="rId4" Type="http://schemas.openxmlformats.org/officeDocument/2006/relationships/hyperlink" Target="http://ringofbrodgar.com/wiki/Category:Gemstones" TargetMode="External"/><Relationship Id="rId9" Type="http://schemas.openxmlformats.org/officeDocument/2006/relationships/hyperlink" Target="http://ringofbrodgar.com/wiki/Category:Gemstones" TargetMode="External"/></Relationships>
</file>

<file path=xl/worksheets/_rels/sheet5.xml.rels><?xml version="1.0" encoding="UTF-8" standalone="yes"?>
<Relationships xmlns="http://schemas.openxmlformats.org/package/2006/relationships"><Relationship Id="rId117" Type="http://schemas.openxmlformats.org/officeDocument/2006/relationships/hyperlink" Target="http://ringofbrodgar.com/wiki/Cat_Gold" TargetMode="External"/><Relationship Id="rId21" Type="http://schemas.openxmlformats.org/officeDocument/2006/relationships/hyperlink" Target="http://ringofbrodgar.com/wiki/Stained_Glass_Heart" TargetMode="External"/><Relationship Id="rId42" Type="http://schemas.openxmlformats.org/officeDocument/2006/relationships/hyperlink" Target="http://ringofbrodgar.com/wiki/Unusually_Large_Hop_Cone" TargetMode="External"/><Relationship Id="rId63" Type="http://schemas.openxmlformats.org/officeDocument/2006/relationships/hyperlink" Target="http://ringofbrodgar.com/wiki/Petrified_Seashell" TargetMode="External"/><Relationship Id="rId84" Type="http://schemas.openxmlformats.org/officeDocument/2006/relationships/hyperlink" Target="http://ringofbrodgar.com/wiki/Aurochs_Hair" TargetMode="External"/><Relationship Id="rId138" Type="http://schemas.openxmlformats.org/officeDocument/2006/relationships/hyperlink" Target="http://ringofbrodgar.com/wiki/Divination_in_Tin" TargetMode="External"/><Relationship Id="rId159" Type="http://schemas.openxmlformats.org/officeDocument/2006/relationships/hyperlink" Target="http://ringofbrodgar.com/wiki/Notes_of_a_Foul_Symphony" TargetMode="External"/><Relationship Id="rId170" Type="http://schemas.openxmlformats.org/officeDocument/2006/relationships/hyperlink" Target="http://ringofbrodgar.com/wiki/Crab_Claw" TargetMode="External"/><Relationship Id="rId107" Type="http://schemas.openxmlformats.org/officeDocument/2006/relationships/hyperlink" Target="http://ringofbrodgar.com/wiki/Bar_of_Soap" TargetMode="External"/><Relationship Id="rId11" Type="http://schemas.openxmlformats.org/officeDocument/2006/relationships/hyperlink" Target="http://ringofbrodgar.com/wiki/Ant_Empress" TargetMode="External"/><Relationship Id="rId32" Type="http://schemas.openxmlformats.org/officeDocument/2006/relationships/hyperlink" Target="http://ringofbrodgar.com/wiki/Four-Leaf_Clover" TargetMode="External"/><Relationship Id="rId53" Type="http://schemas.openxmlformats.org/officeDocument/2006/relationships/hyperlink" Target="http://ringofbrodgar.com/wiki/Mallard_Feather" TargetMode="External"/><Relationship Id="rId74" Type="http://schemas.openxmlformats.org/officeDocument/2006/relationships/hyperlink" Target="http://ringofbrodgar.com/wiki/Nine-Tails" TargetMode="External"/><Relationship Id="rId128" Type="http://schemas.openxmlformats.org/officeDocument/2006/relationships/hyperlink" Target="http://ringofbrodgar.com/wiki/Odd_Tuber" TargetMode="External"/><Relationship Id="rId149" Type="http://schemas.openxmlformats.org/officeDocument/2006/relationships/hyperlink" Target="http://ringofbrodgar.com/wiki/Uncommon_Snapdragon" TargetMode="External"/><Relationship Id="rId5" Type="http://schemas.openxmlformats.org/officeDocument/2006/relationships/hyperlink" Target="http://ringofbrodgar.com/wiki/Property:Lpefficiency" TargetMode="External"/><Relationship Id="rId95" Type="http://schemas.openxmlformats.org/officeDocument/2006/relationships/hyperlink" Target="http://ringofbrodgar.com/wiki/Ruby_Dragonfly" TargetMode="External"/><Relationship Id="rId160" Type="http://schemas.openxmlformats.org/officeDocument/2006/relationships/hyperlink" Target="http://ringofbrodgar.com/wiki/Itsy_Bitsy%27s_Web" TargetMode="External"/><Relationship Id="rId22" Type="http://schemas.openxmlformats.org/officeDocument/2006/relationships/hyperlink" Target="http://ringofbrodgar.com/wiki/Ivory_Figurine" TargetMode="External"/><Relationship Id="rId43" Type="http://schemas.openxmlformats.org/officeDocument/2006/relationships/hyperlink" Target="http://ringofbrodgar.com/wiki/Death%27s_Head_Chrysalis" TargetMode="External"/><Relationship Id="rId64" Type="http://schemas.openxmlformats.org/officeDocument/2006/relationships/hyperlink" Target="http://ringofbrodgar.com/wiki/Wishbone" TargetMode="External"/><Relationship Id="rId118" Type="http://schemas.openxmlformats.org/officeDocument/2006/relationships/hyperlink" Target="http://ringofbrodgar.com/wiki/Beaver_Teeth" TargetMode="External"/><Relationship Id="rId139" Type="http://schemas.openxmlformats.org/officeDocument/2006/relationships/hyperlink" Target="http://ringofbrodgar.com/wiki/Porcelain_Doll" TargetMode="External"/><Relationship Id="rId85" Type="http://schemas.openxmlformats.org/officeDocument/2006/relationships/hyperlink" Target="http://ringofbrodgar.com/wiki/Washed-up_Bladderwrack" TargetMode="External"/><Relationship Id="rId150" Type="http://schemas.openxmlformats.org/officeDocument/2006/relationships/hyperlink" Target="http://ringofbrodgar.com/wiki/Fishy_Eyeball" TargetMode="External"/><Relationship Id="rId171" Type="http://schemas.openxmlformats.org/officeDocument/2006/relationships/hyperlink" Target="http://ringofbrodgar.com/wiki/Dandelion" TargetMode="External"/><Relationship Id="rId12" Type="http://schemas.openxmlformats.org/officeDocument/2006/relationships/hyperlink" Target="http://ringofbrodgar.com/wiki/Ruby_Dragonfly" TargetMode="External"/><Relationship Id="rId33" Type="http://schemas.openxmlformats.org/officeDocument/2006/relationships/hyperlink" Target="http://ringofbrodgar.com/wiki/Weird_Beetroot" TargetMode="External"/><Relationship Id="rId108" Type="http://schemas.openxmlformats.org/officeDocument/2006/relationships/hyperlink" Target="http://ringofbrodgar.com/wiki/Seer%27s_Stones" TargetMode="External"/><Relationship Id="rId129" Type="http://schemas.openxmlformats.org/officeDocument/2006/relationships/hyperlink" Target="http://ringofbrodgar.com/wiki/Cigar" TargetMode="External"/><Relationship Id="rId54" Type="http://schemas.openxmlformats.org/officeDocument/2006/relationships/hyperlink" Target="http://ringofbrodgar.com/wiki/Bat_Wings" TargetMode="External"/><Relationship Id="rId70" Type="http://schemas.openxmlformats.org/officeDocument/2006/relationships/hyperlink" Target="http://ringofbrodgar.com/wiki/Hand_Impression" TargetMode="External"/><Relationship Id="rId75" Type="http://schemas.openxmlformats.org/officeDocument/2006/relationships/hyperlink" Target="http://ringofbrodgar.com/wiki/Lady%27s_Mantle" TargetMode="External"/><Relationship Id="rId91" Type="http://schemas.openxmlformats.org/officeDocument/2006/relationships/hyperlink" Target="http://ringofbrodgar.com/wiki/Mother_of_Pearl" TargetMode="External"/><Relationship Id="rId96" Type="http://schemas.openxmlformats.org/officeDocument/2006/relationships/hyperlink" Target="http://ringofbrodgar.com/wiki/Ant_Soldiers" TargetMode="External"/><Relationship Id="rId140" Type="http://schemas.openxmlformats.org/officeDocument/2006/relationships/hyperlink" Target="http://ringofbrodgar.com/wiki/Ladybug" TargetMode="External"/><Relationship Id="rId145" Type="http://schemas.openxmlformats.org/officeDocument/2006/relationships/hyperlink" Target="http://ringofbrodgar.com/wiki/Prism" TargetMode="External"/><Relationship Id="rId161" Type="http://schemas.openxmlformats.org/officeDocument/2006/relationships/hyperlink" Target="http://ringofbrodgar.com/wiki/Walrus_Tusk" TargetMode="External"/><Relationship Id="rId166" Type="http://schemas.openxmlformats.org/officeDocument/2006/relationships/hyperlink" Target="http://ringofbrodgar.com/wiki/Stalagoom" TargetMode="External"/><Relationship Id="rId1" Type="http://schemas.openxmlformats.org/officeDocument/2006/relationships/hyperlink" Target="http://ringofbrodgar.com/wiki/Property:Lpgain" TargetMode="External"/><Relationship Id="rId6" Type="http://schemas.openxmlformats.org/officeDocument/2006/relationships/hyperlink" Target="http://ringofbrodgar.com/wiki/Property:Lpratio" TargetMode="External"/><Relationship Id="rId23" Type="http://schemas.openxmlformats.org/officeDocument/2006/relationships/hyperlink" Target="http://ringofbrodgar.com/wiki/A_Talking_Whale" TargetMode="External"/><Relationship Id="rId28" Type="http://schemas.openxmlformats.org/officeDocument/2006/relationships/hyperlink" Target="http://ringofbrodgar.com/wiki/Glimmermoss" TargetMode="External"/><Relationship Id="rId49" Type="http://schemas.openxmlformats.org/officeDocument/2006/relationships/hyperlink" Target="http://ringofbrodgar.com/wiki/Hopped-up_Cone_Cow" TargetMode="External"/><Relationship Id="rId114" Type="http://schemas.openxmlformats.org/officeDocument/2006/relationships/hyperlink" Target="http://ringofbrodgar.com/wiki/Chiming_Bluebell" TargetMode="External"/><Relationship Id="rId119" Type="http://schemas.openxmlformats.org/officeDocument/2006/relationships/hyperlink" Target="http://ringofbrodgar.com/wiki/Dewy_Lady%27s_Mantle" TargetMode="External"/><Relationship Id="rId44" Type="http://schemas.openxmlformats.org/officeDocument/2006/relationships/hyperlink" Target="http://ringofbrodgar.com/wiki/Swan_Feather" TargetMode="External"/><Relationship Id="rId60" Type="http://schemas.openxmlformats.org/officeDocument/2006/relationships/hyperlink" Target="http://ringofbrodgar.com/wiki/Foul_Smoke" TargetMode="External"/><Relationship Id="rId65" Type="http://schemas.openxmlformats.org/officeDocument/2006/relationships/hyperlink" Target="http://ringofbrodgar.com/wiki/Arrow-Shattered_Arrow" TargetMode="External"/><Relationship Id="rId81" Type="http://schemas.openxmlformats.org/officeDocument/2006/relationships/hyperlink" Target="http://ringofbrodgar.com/wiki/Lucky_Rabbit%27s_Foot" TargetMode="External"/><Relationship Id="rId86" Type="http://schemas.openxmlformats.org/officeDocument/2006/relationships/hyperlink" Target="http://ringofbrodgar.com/wiki/Thorny_Thistle" TargetMode="External"/><Relationship Id="rId130" Type="http://schemas.openxmlformats.org/officeDocument/2006/relationships/hyperlink" Target="http://ringofbrodgar.com/wiki/Mirkwood_Offering" TargetMode="External"/><Relationship Id="rId135" Type="http://schemas.openxmlformats.org/officeDocument/2006/relationships/hyperlink" Target="http://ringofbrodgar.com/wiki/Straw_Doll" TargetMode="External"/><Relationship Id="rId151" Type="http://schemas.openxmlformats.org/officeDocument/2006/relationships/hyperlink" Target="http://ringofbrodgar.com/wiki/Cone_Cow" TargetMode="External"/><Relationship Id="rId156" Type="http://schemas.openxmlformats.org/officeDocument/2006/relationships/hyperlink" Target="http://ringofbrodgar.com/wiki/Itsy_Bitsy_Spider" TargetMode="External"/><Relationship Id="rId172" Type="http://schemas.openxmlformats.org/officeDocument/2006/relationships/hyperlink" Target="http://ringofbrodgar.com/wiki/Dice" TargetMode="External"/><Relationship Id="rId13" Type="http://schemas.openxmlformats.org/officeDocument/2006/relationships/hyperlink" Target="http://ringofbrodgar.com/wiki/Ant_Soldiers" TargetMode="External"/><Relationship Id="rId18" Type="http://schemas.openxmlformats.org/officeDocument/2006/relationships/hyperlink" Target="http://ringofbrodgar.com/wiki/Ant_Queen" TargetMode="External"/><Relationship Id="rId39" Type="http://schemas.openxmlformats.org/officeDocument/2006/relationships/hyperlink" Target="http://ringofbrodgar.com/wiki/Still_Life" TargetMode="External"/><Relationship Id="rId109" Type="http://schemas.openxmlformats.org/officeDocument/2006/relationships/hyperlink" Target="http://ringofbrodgar.com/wiki/Worm-Eaten_Apple" TargetMode="External"/><Relationship Id="rId34" Type="http://schemas.openxmlformats.org/officeDocument/2006/relationships/hyperlink" Target="http://ringofbrodgar.com/wiki/Cat_Gold" TargetMode="External"/><Relationship Id="rId50" Type="http://schemas.openxmlformats.org/officeDocument/2006/relationships/hyperlink" Target="http://ringofbrodgar.com/wiki/Frog%27s_Crown" TargetMode="External"/><Relationship Id="rId55" Type="http://schemas.openxmlformats.org/officeDocument/2006/relationships/hyperlink" Target="http://ringofbrodgar.com/wiki/Divination_in_Tin" TargetMode="External"/><Relationship Id="rId76" Type="http://schemas.openxmlformats.org/officeDocument/2006/relationships/hyperlink" Target="http://ringofbrodgar.com/wiki/Notes_of_a_Foul_Symphony" TargetMode="External"/><Relationship Id="rId97" Type="http://schemas.openxmlformats.org/officeDocument/2006/relationships/hyperlink" Target="http://ringofbrodgar.com/wiki/Cruel_Splinter" TargetMode="External"/><Relationship Id="rId104" Type="http://schemas.openxmlformats.org/officeDocument/2006/relationships/hyperlink" Target="http://ringofbrodgar.com/wiki/Stained_Glass_Heart" TargetMode="External"/><Relationship Id="rId120" Type="http://schemas.openxmlformats.org/officeDocument/2006/relationships/hyperlink" Target="http://ringofbrodgar.com/wiki/Feather_Trinket" TargetMode="External"/><Relationship Id="rId125" Type="http://schemas.openxmlformats.org/officeDocument/2006/relationships/hyperlink" Target="http://ringofbrodgar.com/wiki/Unusually_Large_Hop_Cone" TargetMode="External"/><Relationship Id="rId141" Type="http://schemas.openxmlformats.org/officeDocument/2006/relationships/hyperlink" Target="http://ringofbrodgar.com/wiki/Bear_Tooth" TargetMode="External"/><Relationship Id="rId146" Type="http://schemas.openxmlformats.org/officeDocument/2006/relationships/hyperlink" Target="http://ringofbrodgar.com/wiki/Petrified_Seashell" TargetMode="External"/><Relationship Id="rId167" Type="http://schemas.openxmlformats.org/officeDocument/2006/relationships/hyperlink" Target="http://ringofbrodgar.com/wiki/Aurochs_Hair" TargetMode="External"/><Relationship Id="rId7" Type="http://schemas.openxmlformats.org/officeDocument/2006/relationships/hyperlink" Target="http://ringofbrodgar.com/wiki/Gold_Egg" TargetMode="External"/><Relationship Id="rId71" Type="http://schemas.openxmlformats.org/officeDocument/2006/relationships/hyperlink" Target="http://ringofbrodgar.com/wiki/Primitive_Doll" TargetMode="External"/><Relationship Id="rId92" Type="http://schemas.openxmlformats.org/officeDocument/2006/relationships/hyperlink" Target="http://ringofbrodgar.com/wiki/Edelwei%C3%9F" TargetMode="External"/><Relationship Id="rId162" Type="http://schemas.openxmlformats.org/officeDocument/2006/relationships/hyperlink" Target="http://ringofbrodgar.com/wiki/Onion_Braid" TargetMode="External"/><Relationship Id="rId2" Type="http://schemas.openxmlformats.org/officeDocument/2006/relationships/hyperlink" Target="http://ringofbrodgar.com/wiki/Property:Studytime" TargetMode="External"/><Relationship Id="rId29" Type="http://schemas.openxmlformats.org/officeDocument/2006/relationships/hyperlink" Target="http://ringofbrodgar.com/wiki/Bronze_Steed" TargetMode="External"/><Relationship Id="rId24" Type="http://schemas.openxmlformats.org/officeDocument/2006/relationships/hyperlink" Target="http://ringofbrodgar.com/wiki/Bar_of_Soap" TargetMode="External"/><Relationship Id="rId40" Type="http://schemas.openxmlformats.org/officeDocument/2006/relationships/hyperlink" Target="http://ringofbrodgar.com/wiki/Potent_Rod" TargetMode="External"/><Relationship Id="rId45" Type="http://schemas.openxmlformats.org/officeDocument/2006/relationships/hyperlink" Target="http://ringofbrodgar.com/wiki/Odd_Tuber" TargetMode="External"/><Relationship Id="rId66" Type="http://schemas.openxmlformats.org/officeDocument/2006/relationships/hyperlink" Target="http://ringofbrodgar.com/wiki/Uncommon_Snapdragon" TargetMode="External"/><Relationship Id="rId87" Type="http://schemas.openxmlformats.org/officeDocument/2006/relationships/hyperlink" Target="http://ringofbrodgar.com/wiki/Crab_Claw" TargetMode="External"/><Relationship Id="rId110" Type="http://schemas.openxmlformats.org/officeDocument/2006/relationships/hyperlink" Target="http://ringofbrodgar.com/wiki/Ant_Farm" TargetMode="External"/><Relationship Id="rId115" Type="http://schemas.openxmlformats.org/officeDocument/2006/relationships/hyperlink" Target="http://ringofbrodgar.com/wiki/Four-Leaf_Clover" TargetMode="External"/><Relationship Id="rId131" Type="http://schemas.openxmlformats.org/officeDocument/2006/relationships/hyperlink" Target="http://ringofbrodgar.com/wiki/Seer%27s_Bones" TargetMode="External"/><Relationship Id="rId136" Type="http://schemas.openxmlformats.org/officeDocument/2006/relationships/hyperlink" Target="http://ringofbrodgar.com/wiki/Mallard_Feather" TargetMode="External"/><Relationship Id="rId157" Type="http://schemas.openxmlformats.org/officeDocument/2006/relationships/hyperlink" Target="http://ringofbrodgar.com/wiki/Nine-Tails" TargetMode="External"/><Relationship Id="rId61" Type="http://schemas.openxmlformats.org/officeDocument/2006/relationships/hyperlink" Target="http://ringofbrodgar.com/wiki/Troll_Hair" TargetMode="External"/><Relationship Id="rId82" Type="http://schemas.openxmlformats.org/officeDocument/2006/relationships/hyperlink" Target="http://ringofbrodgar.com/wiki/Royal_Toadstool" TargetMode="External"/><Relationship Id="rId152" Type="http://schemas.openxmlformats.org/officeDocument/2006/relationships/hyperlink" Target="http://ringofbrodgar.com/wiki/Glue_Troll" TargetMode="External"/><Relationship Id="rId19" Type="http://schemas.openxmlformats.org/officeDocument/2006/relationships/hyperlink" Target="http://ringofbrodgar.com/wiki/Ouroboros" TargetMode="External"/><Relationship Id="rId14" Type="http://schemas.openxmlformats.org/officeDocument/2006/relationships/hyperlink" Target="http://ringofbrodgar.com/wiki/Cruel_Splinter" TargetMode="External"/><Relationship Id="rId30" Type="http://schemas.openxmlformats.org/officeDocument/2006/relationships/hyperlink" Target="http://ringofbrodgar.com/wiki/Everglowing_Ember" TargetMode="External"/><Relationship Id="rId35" Type="http://schemas.openxmlformats.org/officeDocument/2006/relationships/hyperlink" Target="http://ringofbrodgar.com/wiki/Beaver_Teeth" TargetMode="External"/><Relationship Id="rId56" Type="http://schemas.openxmlformats.org/officeDocument/2006/relationships/hyperlink" Target="http://ringofbrodgar.com/wiki/Porcelain_Doll" TargetMode="External"/><Relationship Id="rId77" Type="http://schemas.openxmlformats.org/officeDocument/2006/relationships/hyperlink" Target="http://ringofbrodgar.com/wiki/Itsy_Bitsy%27s_Web" TargetMode="External"/><Relationship Id="rId100" Type="http://schemas.openxmlformats.org/officeDocument/2006/relationships/hyperlink" Target="http://ringofbrodgar.com/wiki/Irrlight" TargetMode="External"/><Relationship Id="rId105" Type="http://schemas.openxmlformats.org/officeDocument/2006/relationships/hyperlink" Target="http://ringofbrodgar.com/wiki/Ivory_Figurine" TargetMode="External"/><Relationship Id="rId126" Type="http://schemas.openxmlformats.org/officeDocument/2006/relationships/hyperlink" Target="http://ringofbrodgar.com/wiki/Death%27s_Head_Chrysalis" TargetMode="External"/><Relationship Id="rId147" Type="http://schemas.openxmlformats.org/officeDocument/2006/relationships/hyperlink" Target="http://ringofbrodgar.com/wiki/Wishbone" TargetMode="External"/><Relationship Id="rId168" Type="http://schemas.openxmlformats.org/officeDocument/2006/relationships/hyperlink" Target="http://ringofbrodgar.com/wiki/Washed-up_Bladderwrack" TargetMode="External"/><Relationship Id="rId8" Type="http://schemas.openxmlformats.org/officeDocument/2006/relationships/hyperlink" Target="http://ringofbrodgar.com/wiki/Mother_of_Pearl" TargetMode="External"/><Relationship Id="rId51" Type="http://schemas.openxmlformats.org/officeDocument/2006/relationships/hyperlink" Target="http://ringofbrodgar.com/wiki/Lather" TargetMode="External"/><Relationship Id="rId72" Type="http://schemas.openxmlformats.org/officeDocument/2006/relationships/hyperlink" Target="http://ringofbrodgar.com/wiki/Boar_Tusk" TargetMode="External"/><Relationship Id="rId93" Type="http://schemas.openxmlformats.org/officeDocument/2006/relationships/hyperlink" Target="http://ringofbrodgar.com/wiki/River_Pearl" TargetMode="External"/><Relationship Id="rId98" Type="http://schemas.openxmlformats.org/officeDocument/2006/relationships/hyperlink" Target="http://ringofbrodgar.com/wiki/Silver_Rose" TargetMode="External"/><Relationship Id="rId121" Type="http://schemas.openxmlformats.org/officeDocument/2006/relationships/hyperlink" Target="http://ringofbrodgar.com/wiki/Troll_Skull" TargetMode="External"/><Relationship Id="rId142" Type="http://schemas.openxmlformats.org/officeDocument/2006/relationships/hyperlink" Target="http://ringofbrodgar.com/wiki/Opium_Dragon" TargetMode="External"/><Relationship Id="rId163" Type="http://schemas.openxmlformats.org/officeDocument/2006/relationships/hyperlink" Target="http://ringofbrodgar.com/wiki/Tangled_Bramble" TargetMode="External"/><Relationship Id="rId3" Type="http://schemas.openxmlformats.org/officeDocument/2006/relationships/hyperlink" Target="http://ringofbrodgar.com/wiki/Property:Mentalweight" TargetMode="External"/><Relationship Id="rId25" Type="http://schemas.openxmlformats.org/officeDocument/2006/relationships/hyperlink" Target="http://ringofbrodgar.com/wiki/Seer%27s_Stones" TargetMode="External"/><Relationship Id="rId46" Type="http://schemas.openxmlformats.org/officeDocument/2006/relationships/hyperlink" Target="http://ringofbrodgar.com/wiki/Cigar" TargetMode="External"/><Relationship Id="rId67" Type="http://schemas.openxmlformats.org/officeDocument/2006/relationships/hyperlink" Target="http://ringofbrodgar.com/wiki/Fishy_Eyeball" TargetMode="External"/><Relationship Id="rId116" Type="http://schemas.openxmlformats.org/officeDocument/2006/relationships/hyperlink" Target="http://ringofbrodgar.com/wiki/Weird_Beetroot" TargetMode="External"/><Relationship Id="rId137" Type="http://schemas.openxmlformats.org/officeDocument/2006/relationships/hyperlink" Target="http://ringofbrodgar.com/wiki/Bat_Wings" TargetMode="External"/><Relationship Id="rId158" Type="http://schemas.openxmlformats.org/officeDocument/2006/relationships/hyperlink" Target="http://ringofbrodgar.com/wiki/Lady%27s_Mantle" TargetMode="External"/><Relationship Id="rId20" Type="http://schemas.openxmlformats.org/officeDocument/2006/relationships/hyperlink" Target="http://ringofbrodgar.com/wiki/Scent_Gland" TargetMode="External"/><Relationship Id="rId41" Type="http://schemas.openxmlformats.org/officeDocument/2006/relationships/hyperlink" Target="http://ringofbrodgar.com/wiki/Poppycaps" TargetMode="External"/><Relationship Id="rId62" Type="http://schemas.openxmlformats.org/officeDocument/2006/relationships/hyperlink" Target="http://ringofbrodgar.com/wiki/Prism" TargetMode="External"/><Relationship Id="rId83" Type="http://schemas.openxmlformats.org/officeDocument/2006/relationships/hyperlink" Target="http://ringofbrodgar.com/wiki/Stalagoom" TargetMode="External"/><Relationship Id="rId88" Type="http://schemas.openxmlformats.org/officeDocument/2006/relationships/hyperlink" Target="http://ringofbrodgar.com/wiki/Dandelion" TargetMode="External"/><Relationship Id="rId111" Type="http://schemas.openxmlformats.org/officeDocument/2006/relationships/hyperlink" Target="http://ringofbrodgar.com/wiki/Glimmermoss" TargetMode="External"/><Relationship Id="rId132" Type="http://schemas.openxmlformats.org/officeDocument/2006/relationships/hyperlink" Target="http://ringofbrodgar.com/wiki/Hopped-up_Cone_Cow" TargetMode="External"/><Relationship Id="rId153" Type="http://schemas.openxmlformats.org/officeDocument/2006/relationships/hyperlink" Target="http://ringofbrodgar.com/wiki/Hand_Impression" TargetMode="External"/><Relationship Id="rId15" Type="http://schemas.openxmlformats.org/officeDocument/2006/relationships/hyperlink" Target="http://ringofbrodgar.com/wiki/Silver_Rose" TargetMode="External"/><Relationship Id="rId36" Type="http://schemas.openxmlformats.org/officeDocument/2006/relationships/hyperlink" Target="http://ringofbrodgar.com/wiki/Dewy_Lady%27s_Mantle" TargetMode="External"/><Relationship Id="rId57" Type="http://schemas.openxmlformats.org/officeDocument/2006/relationships/hyperlink" Target="http://ringofbrodgar.com/wiki/Ladybug" TargetMode="External"/><Relationship Id="rId106" Type="http://schemas.openxmlformats.org/officeDocument/2006/relationships/hyperlink" Target="http://ringofbrodgar.com/wiki/A_Talking_Whale" TargetMode="External"/><Relationship Id="rId127" Type="http://schemas.openxmlformats.org/officeDocument/2006/relationships/hyperlink" Target="http://ringofbrodgar.com/wiki/Swan_Feather" TargetMode="External"/><Relationship Id="rId10" Type="http://schemas.openxmlformats.org/officeDocument/2006/relationships/hyperlink" Target="http://ringofbrodgar.com/wiki/River_Pearl" TargetMode="External"/><Relationship Id="rId31" Type="http://schemas.openxmlformats.org/officeDocument/2006/relationships/hyperlink" Target="http://ringofbrodgar.com/wiki/Chiming_Bluebell" TargetMode="External"/><Relationship Id="rId52" Type="http://schemas.openxmlformats.org/officeDocument/2006/relationships/hyperlink" Target="http://ringofbrodgar.com/wiki/Straw_Doll" TargetMode="External"/><Relationship Id="rId73" Type="http://schemas.openxmlformats.org/officeDocument/2006/relationships/hyperlink" Target="http://ringofbrodgar.com/wiki/Itsy_Bitsy_Spider" TargetMode="External"/><Relationship Id="rId78" Type="http://schemas.openxmlformats.org/officeDocument/2006/relationships/hyperlink" Target="http://ringofbrodgar.com/wiki/Walrus_Tusk" TargetMode="External"/><Relationship Id="rId94" Type="http://schemas.openxmlformats.org/officeDocument/2006/relationships/hyperlink" Target="http://ringofbrodgar.com/wiki/Ant_Empress" TargetMode="External"/><Relationship Id="rId99" Type="http://schemas.openxmlformats.org/officeDocument/2006/relationships/hyperlink" Target="http://ringofbrodgar.com/wiki/Dark_Heart" TargetMode="External"/><Relationship Id="rId101" Type="http://schemas.openxmlformats.org/officeDocument/2006/relationships/hyperlink" Target="http://ringofbrodgar.com/wiki/Ant_Queen" TargetMode="External"/><Relationship Id="rId122" Type="http://schemas.openxmlformats.org/officeDocument/2006/relationships/hyperlink" Target="http://ringofbrodgar.com/wiki/Still_Life" TargetMode="External"/><Relationship Id="rId143" Type="http://schemas.openxmlformats.org/officeDocument/2006/relationships/hyperlink" Target="http://ringofbrodgar.com/wiki/Foul_Smoke" TargetMode="External"/><Relationship Id="rId148" Type="http://schemas.openxmlformats.org/officeDocument/2006/relationships/hyperlink" Target="http://ringofbrodgar.com/wiki/Arrow-Shattered_Arrow" TargetMode="External"/><Relationship Id="rId164" Type="http://schemas.openxmlformats.org/officeDocument/2006/relationships/hyperlink" Target="http://ringofbrodgar.com/wiki/Lucky_Rabbit%27s_Foot" TargetMode="External"/><Relationship Id="rId169" Type="http://schemas.openxmlformats.org/officeDocument/2006/relationships/hyperlink" Target="http://ringofbrodgar.com/wiki/Thorny_Thistle" TargetMode="External"/><Relationship Id="rId4" Type="http://schemas.openxmlformats.org/officeDocument/2006/relationships/hyperlink" Target="http://ringofbrodgar.com/wiki/Property:Expdrain" TargetMode="External"/><Relationship Id="rId9" Type="http://schemas.openxmlformats.org/officeDocument/2006/relationships/hyperlink" Target="http://ringofbrodgar.com/wiki/Edelwei%C3%9F" TargetMode="External"/><Relationship Id="rId26" Type="http://schemas.openxmlformats.org/officeDocument/2006/relationships/hyperlink" Target="http://ringofbrodgar.com/wiki/Worm-Eaten_Apple" TargetMode="External"/><Relationship Id="rId47" Type="http://schemas.openxmlformats.org/officeDocument/2006/relationships/hyperlink" Target="http://ringofbrodgar.com/wiki/Mirkwood_Offering" TargetMode="External"/><Relationship Id="rId68" Type="http://schemas.openxmlformats.org/officeDocument/2006/relationships/hyperlink" Target="http://ringofbrodgar.com/wiki/Cone_Cow" TargetMode="External"/><Relationship Id="rId89" Type="http://schemas.openxmlformats.org/officeDocument/2006/relationships/hyperlink" Target="http://ringofbrodgar.com/wiki/Dice" TargetMode="External"/><Relationship Id="rId112" Type="http://schemas.openxmlformats.org/officeDocument/2006/relationships/hyperlink" Target="http://ringofbrodgar.com/wiki/Bronze_Steed" TargetMode="External"/><Relationship Id="rId133" Type="http://schemas.openxmlformats.org/officeDocument/2006/relationships/hyperlink" Target="http://ringofbrodgar.com/wiki/Frog%27s_Crown" TargetMode="External"/><Relationship Id="rId154" Type="http://schemas.openxmlformats.org/officeDocument/2006/relationships/hyperlink" Target="http://ringofbrodgar.com/wiki/Primitive_Doll" TargetMode="External"/><Relationship Id="rId16" Type="http://schemas.openxmlformats.org/officeDocument/2006/relationships/hyperlink" Target="http://ringofbrodgar.com/wiki/Dark_Heart" TargetMode="External"/><Relationship Id="rId37" Type="http://schemas.openxmlformats.org/officeDocument/2006/relationships/hyperlink" Target="http://ringofbrodgar.com/wiki/Feather_Trinket" TargetMode="External"/><Relationship Id="rId58" Type="http://schemas.openxmlformats.org/officeDocument/2006/relationships/hyperlink" Target="http://ringofbrodgar.com/wiki/Bear_Tooth" TargetMode="External"/><Relationship Id="rId79" Type="http://schemas.openxmlformats.org/officeDocument/2006/relationships/hyperlink" Target="http://ringofbrodgar.com/wiki/Onion_Braid" TargetMode="External"/><Relationship Id="rId102" Type="http://schemas.openxmlformats.org/officeDocument/2006/relationships/hyperlink" Target="http://ringofbrodgar.com/wiki/Ouroboros" TargetMode="External"/><Relationship Id="rId123" Type="http://schemas.openxmlformats.org/officeDocument/2006/relationships/hyperlink" Target="http://ringofbrodgar.com/wiki/Potent_Rod" TargetMode="External"/><Relationship Id="rId144" Type="http://schemas.openxmlformats.org/officeDocument/2006/relationships/hyperlink" Target="http://ringofbrodgar.com/wiki/Troll_Hair" TargetMode="External"/><Relationship Id="rId90" Type="http://schemas.openxmlformats.org/officeDocument/2006/relationships/hyperlink" Target="http://ringofbrodgar.com/wiki/Gold_Egg" TargetMode="External"/><Relationship Id="rId165" Type="http://schemas.openxmlformats.org/officeDocument/2006/relationships/hyperlink" Target="http://ringofbrodgar.com/wiki/Royal_Toadstool" TargetMode="External"/><Relationship Id="rId27" Type="http://schemas.openxmlformats.org/officeDocument/2006/relationships/hyperlink" Target="http://ringofbrodgar.com/wiki/Ant_Farm" TargetMode="External"/><Relationship Id="rId48" Type="http://schemas.openxmlformats.org/officeDocument/2006/relationships/hyperlink" Target="http://ringofbrodgar.com/wiki/Seer%27s_Bones" TargetMode="External"/><Relationship Id="rId69" Type="http://schemas.openxmlformats.org/officeDocument/2006/relationships/hyperlink" Target="http://ringofbrodgar.com/wiki/Glue_Troll" TargetMode="External"/><Relationship Id="rId113" Type="http://schemas.openxmlformats.org/officeDocument/2006/relationships/hyperlink" Target="http://ringofbrodgar.com/wiki/Everglowing_Ember" TargetMode="External"/><Relationship Id="rId134" Type="http://schemas.openxmlformats.org/officeDocument/2006/relationships/hyperlink" Target="http://ringofbrodgar.com/wiki/Lather" TargetMode="External"/><Relationship Id="rId80" Type="http://schemas.openxmlformats.org/officeDocument/2006/relationships/hyperlink" Target="http://ringofbrodgar.com/wiki/Tangled_Bramble" TargetMode="External"/><Relationship Id="rId155" Type="http://schemas.openxmlformats.org/officeDocument/2006/relationships/hyperlink" Target="http://ringofbrodgar.com/wiki/Boar_Tusk" TargetMode="External"/><Relationship Id="rId17" Type="http://schemas.openxmlformats.org/officeDocument/2006/relationships/hyperlink" Target="http://ringofbrodgar.com/wiki/Irrlight" TargetMode="External"/><Relationship Id="rId38" Type="http://schemas.openxmlformats.org/officeDocument/2006/relationships/hyperlink" Target="http://ringofbrodgar.com/wiki/Troll_Skull" TargetMode="External"/><Relationship Id="rId59" Type="http://schemas.openxmlformats.org/officeDocument/2006/relationships/hyperlink" Target="http://ringofbrodgar.com/wiki/Opium_Dragon" TargetMode="External"/><Relationship Id="rId103" Type="http://schemas.openxmlformats.org/officeDocument/2006/relationships/hyperlink" Target="http://ringofbrodgar.com/wiki/Scent_Gland" TargetMode="External"/><Relationship Id="rId124" Type="http://schemas.openxmlformats.org/officeDocument/2006/relationships/hyperlink" Target="http://ringofbrodgar.com/wiki/Poppycaps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://ringofbrodgar.com/wiki/Garden_Pot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7030A0"/>
  </sheetPr>
  <dimension ref="D7:T52"/>
  <sheetViews>
    <sheetView showGridLines="0" tabSelected="1" topLeftCell="A10" workbookViewId="0">
      <selection activeCell="J37" sqref="J37"/>
    </sheetView>
  </sheetViews>
  <sheetFormatPr defaultRowHeight="13.5"/>
  <cols>
    <col min="1" max="16384" width="9.33203125" style="2"/>
  </cols>
  <sheetData>
    <row r="7" spans="4:20">
      <c r="D7" s="233"/>
    </row>
    <row r="8" spans="4:20">
      <c r="D8" s="233"/>
    </row>
    <row r="14" spans="4:20">
      <c r="H14" s="3"/>
      <c r="M14"/>
      <c r="T14" s="4"/>
    </row>
    <row r="17" spans="8:13">
      <c r="M17"/>
    </row>
    <row r="18" spans="8:13">
      <c r="H18" s="4"/>
    </row>
    <row r="26" spans="8:13">
      <c r="L26" s="4"/>
    </row>
    <row r="40" spans="7:19">
      <c r="G40" s="54"/>
      <c r="H40" s="54"/>
      <c r="I40" s="54"/>
      <c r="J40" s="54"/>
      <c r="K40" s="54"/>
      <c r="L40" s="54"/>
    </row>
    <row r="41" spans="7:19">
      <c r="G41" s="54"/>
      <c r="H41" s="55"/>
      <c r="I41" s="55"/>
      <c r="J41" s="55"/>
      <c r="K41" s="54"/>
      <c r="L41" s="54"/>
      <c r="Q41" s="2" t="s">
        <v>1411</v>
      </c>
    </row>
    <row r="42" spans="7:19">
      <c r="H42" s="54"/>
      <c r="I42" s="54"/>
      <c r="J42" s="54"/>
      <c r="K42" s="54"/>
    </row>
    <row r="46" spans="7:19">
      <c r="R46" s="180"/>
      <c r="S46" s="180"/>
    </row>
    <row r="47" spans="7:19">
      <c r="R47" s="180"/>
      <c r="S47" s="180"/>
    </row>
    <row r="48" spans="7:19">
      <c r="H48" s="2" t="s">
        <v>831</v>
      </c>
    </row>
    <row r="49" spans="8:18">
      <c r="H49" s="2" t="s">
        <v>832</v>
      </c>
      <c r="R49" s="180"/>
    </row>
    <row r="50" spans="8:18">
      <c r="H50" s="2" t="s">
        <v>833</v>
      </c>
    </row>
    <row r="51" spans="8:18">
      <c r="H51" s="2" t="s">
        <v>834</v>
      </c>
    </row>
    <row r="52" spans="8:18">
      <c r="H52" s="2" t="s">
        <v>835</v>
      </c>
    </row>
  </sheetData>
  <phoneticPr fontId="2" type="noConversion"/>
  <pageMargins left="0.7" right="0.7" top="0.75" bottom="0.75" header="0.3" footer="0.3"/>
  <pageSetup paperSize="9" orientation="portrait" r:id="rId1"/>
  <drawing r:id="rId2"/>
  <picture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9">
    <tabColor rgb="FFFFFF00"/>
  </sheetPr>
  <dimension ref="A45:I61"/>
  <sheetViews>
    <sheetView workbookViewId="0">
      <pane xSplit="18" ySplit="2" topLeftCell="S9" activePane="bottomRight" state="frozen"/>
      <selection activeCell="T49" sqref="T49"/>
      <selection pane="topRight" activeCell="T49" sqref="T49"/>
      <selection pane="bottomLeft" activeCell="T49" sqref="T49"/>
      <selection pane="bottomRight" activeCell="P44" sqref="P44"/>
    </sheetView>
  </sheetViews>
  <sheetFormatPr defaultRowHeight="13.5"/>
  <cols>
    <col min="1" max="2" width="9.33203125" style="1"/>
    <col min="3" max="3" width="33.5" style="1" customWidth="1"/>
    <col min="4" max="16384" width="9.33203125" style="1"/>
  </cols>
  <sheetData>
    <row r="45" spans="1:7" ht="36.75" thickBot="1">
      <c r="A45" s="16" t="s">
        <v>98</v>
      </c>
      <c r="B45"/>
      <c r="C45"/>
      <c r="D45"/>
      <c r="E45"/>
      <c r="F45"/>
      <c r="G45"/>
    </row>
    <row r="46" spans="1:7" ht="14.25" thickBot="1">
      <c r="A46"/>
      <c r="B46"/>
      <c r="C46"/>
      <c r="D46"/>
      <c r="E46"/>
      <c r="F46"/>
      <c r="G46"/>
    </row>
    <row r="47" spans="1:7" ht="52.5" thickTop="1" thickBot="1">
      <c r="A47" s="433" t="s">
        <v>99</v>
      </c>
      <c r="B47" s="433"/>
      <c r="C47" s="100" t="s">
        <v>100</v>
      </c>
      <c r="D47" s="100" t="s">
        <v>101</v>
      </c>
      <c r="E47" s="100" t="s">
        <v>102</v>
      </c>
      <c r="F47" s="100" t="s">
        <v>103</v>
      </c>
      <c r="G47" s="100" t="s">
        <v>104</v>
      </c>
    </row>
    <row r="48" spans="1:7" ht="119.25" customHeight="1" thickTop="1" thickBot="1">
      <c r="A48" s="68"/>
      <c r="B48" s="69" t="s">
        <v>126</v>
      </c>
      <c r="C48" s="66"/>
      <c r="D48" s="99">
        <v>1</v>
      </c>
      <c r="E48" s="101" t="s">
        <v>128</v>
      </c>
      <c r="F48" s="67">
        <v>0.3</v>
      </c>
      <c r="G48" s="99"/>
    </row>
    <row r="49" spans="1:9" ht="119.25" customHeight="1" thickTop="1" thickBot="1">
      <c r="A49" s="68"/>
      <c r="B49" s="69" t="s">
        <v>105</v>
      </c>
      <c r="C49" s="66"/>
      <c r="D49" s="99">
        <v>1</v>
      </c>
      <c r="E49" s="102" t="s">
        <v>129</v>
      </c>
      <c r="F49" s="67">
        <v>0.12</v>
      </c>
      <c r="G49" s="99"/>
    </row>
    <row r="50" spans="1:9" ht="119.25" customHeight="1" thickTop="1" thickBot="1">
      <c r="A50" s="68"/>
      <c r="B50" s="69" t="s">
        <v>106</v>
      </c>
      <c r="C50" s="66"/>
      <c r="D50" s="99">
        <v>2</v>
      </c>
      <c r="E50" s="101" t="s">
        <v>107</v>
      </c>
      <c r="F50" s="67">
        <v>0.2</v>
      </c>
      <c r="G50" s="99"/>
    </row>
    <row r="51" spans="1:9" ht="119.25" customHeight="1" thickTop="1" thickBot="1">
      <c r="A51" s="68"/>
      <c r="B51" s="69" t="s">
        <v>108</v>
      </c>
      <c r="C51" s="66"/>
      <c r="D51" s="99">
        <v>1</v>
      </c>
      <c r="E51" s="101" t="s">
        <v>109</v>
      </c>
      <c r="F51" s="67">
        <v>0.06</v>
      </c>
      <c r="G51" s="99" t="s">
        <v>110</v>
      </c>
    </row>
    <row r="52" spans="1:9" ht="119.25" customHeight="1" thickTop="1" thickBot="1">
      <c r="A52" s="68"/>
      <c r="B52" s="69"/>
      <c r="C52" s="66"/>
      <c r="D52" s="99">
        <v>1</v>
      </c>
      <c r="E52" s="101" t="s">
        <v>109</v>
      </c>
      <c r="F52" s="67">
        <v>0.12</v>
      </c>
      <c r="G52" s="99" t="s">
        <v>112</v>
      </c>
      <c r="I52" s="1" t="s">
        <v>585</v>
      </c>
    </row>
    <row r="53" spans="1:9" ht="119.25" customHeight="1" thickTop="1" thickBot="1">
      <c r="A53" s="68"/>
      <c r="B53" s="69" t="s">
        <v>113</v>
      </c>
      <c r="C53" s="66"/>
      <c r="D53" s="99">
        <v>2</v>
      </c>
      <c r="E53" s="101" t="s">
        <v>109</v>
      </c>
      <c r="F53" s="67">
        <v>0.2</v>
      </c>
      <c r="G53" s="99" t="s">
        <v>114</v>
      </c>
      <c r="I53" s="1" t="s">
        <v>586</v>
      </c>
    </row>
    <row r="54" spans="1:9" ht="119.25" customHeight="1" thickTop="1" thickBot="1">
      <c r="A54" s="68"/>
      <c r="B54" s="69" t="s">
        <v>115</v>
      </c>
      <c r="C54" s="66"/>
      <c r="D54" s="99">
        <v>3</v>
      </c>
      <c r="E54" s="101" t="s">
        <v>109</v>
      </c>
      <c r="F54" s="67">
        <v>0.3</v>
      </c>
      <c r="G54" s="99" t="s">
        <v>116</v>
      </c>
      <c r="I54" s="1" t="s">
        <v>587</v>
      </c>
    </row>
    <row r="55" spans="1:9" ht="119.25" customHeight="1" thickTop="1" thickBot="1">
      <c r="A55" s="68"/>
      <c r="B55" s="69" t="s">
        <v>903</v>
      </c>
      <c r="C55" s="66"/>
      <c r="D55" s="99">
        <v>2</v>
      </c>
      <c r="E55" s="101" t="s">
        <v>117</v>
      </c>
      <c r="F55" s="99" t="s">
        <v>118</v>
      </c>
      <c r="G55" s="99"/>
    </row>
    <row r="56" spans="1:9" ht="119.25" customHeight="1" thickTop="1" thickBot="1">
      <c r="A56" s="68"/>
      <c r="B56" s="69" t="s">
        <v>119</v>
      </c>
      <c r="C56" s="66"/>
      <c r="D56" s="99">
        <v>2</v>
      </c>
      <c r="E56" s="101" t="s">
        <v>117</v>
      </c>
      <c r="F56" s="67">
        <v>0.2</v>
      </c>
      <c r="G56" s="99" t="s">
        <v>120</v>
      </c>
    </row>
    <row r="57" spans="1:9" ht="119.25" customHeight="1" thickTop="1" thickBot="1">
      <c r="A57" s="68"/>
      <c r="B57" s="69" t="s">
        <v>904</v>
      </c>
      <c r="C57" s="66"/>
      <c r="D57" s="99">
        <v>2</v>
      </c>
      <c r="E57" s="101" t="s">
        <v>117</v>
      </c>
      <c r="F57" s="67">
        <v>0.3</v>
      </c>
      <c r="G57" s="99"/>
    </row>
    <row r="58" spans="1:9" ht="119.25" customHeight="1" thickTop="1" thickBot="1">
      <c r="A58" s="68"/>
      <c r="B58" s="69" t="s">
        <v>1483</v>
      </c>
      <c r="C58" s="66"/>
      <c r="D58" s="99">
        <v>3</v>
      </c>
      <c r="E58" s="70" t="s">
        <v>830</v>
      </c>
      <c r="F58" s="67">
        <v>0.1</v>
      </c>
      <c r="G58" s="99" t="s">
        <v>121</v>
      </c>
    </row>
    <row r="59" spans="1:9" ht="119.25" customHeight="1" thickTop="1" thickBot="1">
      <c r="A59" s="68"/>
      <c r="B59" s="69" t="s">
        <v>1442</v>
      </c>
      <c r="C59" s="66"/>
      <c r="D59" s="99">
        <v>3</v>
      </c>
      <c r="E59" s="103" t="s">
        <v>127</v>
      </c>
      <c r="F59" s="67">
        <v>0.2</v>
      </c>
      <c r="G59" s="99" t="s">
        <v>123</v>
      </c>
    </row>
    <row r="60" spans="1:9" ht="119.25" customHeight="1" thickTop="1" thickBot="1">
      <c r="A60" s="68"/>
      <c r="B60" s="69" t="s">
        <v>124</v>
      </c>
      <c r="C60" s="66"/>
      <c r="D60" s="99">
        <v>3</v>
      </c>
      <c r="E60" s="103" t="s">
        <v>127</v>
      </c>
      <c r="F60" s="67">
        <v>0.25</v>
      </c>
      <c r="G60" s="99" t="s">
        <v>125</v>
      </c>
    </row>
    <row r="61" spans="1:9" ht="14.25" thickTop="1"/>
  </sheetData>
  <mergeCells count="1">
    <mergeCell ref="A47:B4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8">
    <tabColor rgb="FFFFFF00"/>
  </sheetPr>
  <dimension ref="A2:H22"/>
  <sheetViews>
    <sheetView workbookViewId="0">
      <pane xSplit="19" ySplit="2" topLeftCell="T3" activePane="bottomRight" state="frozen"/>
      <selection activeCell="T49" sqref="T49"/>
      <selection pane="topRight" activeCell="T49" sqref="T49"/>
      <selection pane="bottomLeft" activeCell="T49" sqref="T49"/>
      <selection pane="bottomRight" activeCell="D15" sqref="D15"/>
    </sheetView>
  </sheetViews>
  <sheetFormatPr defaultRowHeight="13.5"/>
  <cols>
    <col min="1" max="2" width="13.33203125" style="1" customWidth="1"/>
    <col min="3" max="3" width="21.83203125" style="1" customWidth="1"/>
    <col min="4" max="4" width="39.6640625" style="1" customWidth="1"/>
    <col min="5" max="5" width="12.83203125" style="1" customWidth="1"/>
    <col min="6" max="6" width="9.33203125" style="1"/>
    <col min="7" max="7" width="17.5" style="1" customWidth="1"/>
    <col min="8" max="16384" width="9.33203125" style="1"/>
  </cols>
  <sheetData>
    <row r="2" spans="1:8">
      <c r="H2" s="24"/>
    </row>
    <row r="3" spans="1:8" ht="14.25" thickBot="1"/>
    <row r="4" spans="1:8" ht="15" thickTop="1" thickBot="1">
      <c r="A4" s="7" t="s">
        <v>0</v>
      </c>
      <c r="B4" s="7"/>
      <c r="C4" s="7" t="s">
        <v>1</v>
      </c>
      <c r="D4" s="7" t="s">
        <v>2</v>
      </c>
      <c r="E4" s="8" t="s">
        <v>3</v>
      </c>
      <c r="F4" s="8" t="s">
        <v>4</v>
      </c>
      <c r="G4" s="8" t="s">
        <v>5</v>
      </c>
      <c r="H4" s="1" t="s">
        <v>510</v>
      </c>
    </row>
    <row r="5" spans="1:8" ht="30" customHeight="1" thickTop="1" thickBot="1">
      <c r="A5" s="32" t="s">
        <v>6</v>
      </c>
      <c r="B5" s="33"/>
      <c r="C5" s="33" t="s">
        <v>7</v>
      </c>
      <c r="D5" s="33" t="s">
        <v>8</v>
      </c>
      <c r="E5" s="34" t="s">
        <v>9</v>
      </c>
      <c r="F5" s="34" t="s">
        <v>9</v>
      </c>
      <c r="G5" s="34" t="s">
        <v>10</v>
      </c>
    </row>
    <row r="6" spans="1:8" ht="30" customHeight="1" thickTop="1" thickBot="1">
      <c r="A6" s="32" t="s">
        <v>11</v>
      </c>
      <c r="B6" s="33"/>
      <c r="C6" s="35" t="s">
        <v>60</v>
      </c>
      <c r="D6" s="33" t="s">
        <v>12</v>
      </c>
      <c r="E6" s="34" t="s">
        <v>13</v>
      </c>
      <c r="F6" s="34" t="s">
        <v>14</v>
      </c>
      <c r="G6" s="34" t="s">
        <v>15</v>
      </c>
    </row>
    <row r="7" spans="1:8" ht="30" customHeight="1" thickTop="1" thickBot="1">
      <c r="A7" s="32" t="s">
        <v>20</v>
      </c>
      <c r="B7" s="33"/>
      <c r="C7" s="33" t="s">
        <v>21</v>
      </c>
      <c r="D7" s="33" t="s">
        <v>22</v>
      </c>
      <c r="E7" s="34" t="s">
        <v>9</v>
      </c>
      <c r="F7" s="34" t="s">
        <v>9</v>
      </c>
      <c r="G7" s="34" t="s">
        <v>14</v>
      </c>
    </row>
    <row r="8" spans="1:8" ht="30" customHeight="1" thickTop="1" thickBot="1">
      <c r="A8" s="32" t="s">
        <v>23</v>
      </c>
      <c r="B8" s="33"/>
      <c r="C8" s="33" t="s">
        <v>24</v>
      </c>
      <c r="D8" s="33" t="s">
        <v>25</v>
      </c>
      <c r="E8" s="34" t="s">
        <v>9</v>
      </c>
      <c r="F8" s="34" t="s">
        <v>9</v>
      </c>
      <c r="G8" s="34" t="s">
        <v>14</v>
      </c>
    </row>
    <row r="9" spans="1:8" ht="30" customHeight="1" thickTop="1" thickBot="1">
      <c r="A9" s="32" t="s">
        <v>29</v>
      </c>
      <c r="B9" s="33"/>
      <c r="C9" s="33" t="s">
        <v>30</v>
      </c>
      <c r="D9" s="35" t="s">
        <v>61</v>
      </c>
      <c r="E9" s="34" t="s">
        <v>9</v>
      </c>
      <c r="F9" s="34" t="s">
        <v>9</v>
      </c>
      <c r="G9" s="34" t="s">
        <v>31</v>
      </c>
    </row>
    <row r="10" spans="1:8" ht="30" customHeight="1" thickTop="1" thickBot="1">
      <c r="A10" s="32" t="s">
        <v>35</v>
      </c>
      <c r="B10" s="33"/>
      <c r="C10" s="33" t="s">
        <v>36</v>
      </c>
      <c r="D10" s="35" t="s">
        <v>62</v>
      </c>
      <c r="E10" s="34" t="s">
        <v>9</v>
      </c>
      <c r="F10" s="34" t="s">
        <v>9</v>
      </c>
      <c r="G10" s="34" t="s">
        <v>37</v>
      </c>
    </row>
    <row r="11" spans="1:8" ht="30" customHeight="1" thickTop="1" thickBot="1">
      <c r="A11" s="32" t="s">
        <v>38</v>
      </c>
      <c r="B11" s="33"/>
      <c r="C11" s="33" t="s">
        <v>39</v>
      </c>
      <c r="D11" s="35"/>
      <c r="E11" s="34" t="s">
        <v>9</v>
      </c>
      <c r="F11" s="34" t="s">
        <v>9</v>
      </c>
      <c r="G11" s="34" t="s">
        <v>40</v>
      </c>
    </row>
    <row r="12" spans="1:8" ht="30" customHeight="1" thickTop="1" thickBot="1">
      <c r="A12" s="32" t="s">
        <v>43</v>
      </c>
      <c r="B12" s="33"/>
      <c r="C12" s="33" t="s">
        <v>44</v>
      </c>
      <c r="D12" s="33" t="s">
        <v>45</v>
      </c>
      <c r="E12" s="34" t="s">
        <v>9</v>
      </c>
      <c r="F12" s="34" t="s">
        <v>9</v>
      </c>
      <c r="G12" s="34" t="s">
        <v>9</v>
      </c>
    </row>
    <row r="13" spans="1:8" ht="30" customHeight="1" thickTop="1" thickBot="1">
      <c r="A13" s="32" t="s">
        <v>46</v>
      </c>
      <c r="B13" s="33"/>
      <c r="C13" s="33" t="s">
        <v>47</v>
      </c>
      <c r="D13" s="33" t="s">
        <v>48</v>
      </c>
      <c r="E13" s="34" t="s">
        <v>9</v>
      </c>
      <c r="F13" s="34" t="s">
        <v>9</v>
      </c>
      <c r="G13" s="34" t="s">
        <v>49</v>
      </c>
    </row>
    <row r="14" spans="1:8" ht="30" customHeight="1" thickTop="1" thickBot="1">
      <c r="A14" s="32" t="s">
        <v>50</v>
      </c>
      <c r="B14" s="33"/>
      <c r="C14" s="33" t="s">
        <v>51</v>
      </c>
      <c r="D14" s="65" t="s">
        <v>1591</v>
      </c>
      <c r="E14" s="34" t="s">
        <v>9</v>
      </c>
      <c r="F14" s="34" t="s">
        <v>9</v>
      </c>
      <c r="G14" s="34" t="s">
        <v>52</v>
      </c>
      <c r="H14" s="1">
        <v>14</v>
      </c>
    </row>
    <row r="15" spans="1:8" ht="30" customHeight="1" thickTop="1" thickBot="1">
      <c r="A15" s="32" t="s">
        <v>53</v>
      </c>
      <c r="B15" s="33"/>
      <c r="C15" s="33" t="s">
        <v>54</v>
      </c>
      <c r="D15" s="35"/>
      <c r="E15" s="34" t="s">
        <v>9</v>
      </c>
      <c r="F15" s="34" t="s">
        <v>9</v>
      </c>
      <c r="G15" s="34" t="s">
        <v>9</v>
      </c>
    </row>
    <row r="16" spans="1:8" ht="30" customHeight="1" thickTop="1" thickBot="1">
      <c r="A16" s="32" t="s">
        <v>55</v>
      </c>
      <c r="B16" s="33"/>
      <c r="C16" s="33" t="s">
        <v>56</v>
      </c>
      <c r="D16" s="35"/>
      <c r="E16" s="34" t="s">
        <v>9</v>
      </c>
      <c r="F16" s="34" t="s">
        <v>9</v>
      </c>
      <c r="G16" s="34" t="s">
        <v>9</v>
      </c>
    </row>
    <row r="17" spans="1:7" ht="30" customHeight="1" thickTop="1" thickBot="1">
      <c r="A17" s="32" t="s">
        <v>57</v>
      </c>
      <c r="B17" s="33"/>
      <c r="C17" s="33" t="s">
        <v>58</v>
      </c>
      <c r="D17" s="33" t="s">
        <v>8</v>
      </c>
      <c r="E17" s="34" t="s">
        <v>9</v>
      </c>
      <c r="F17" s="34" t="s">
        <v>9</v>
      </c>
      <c r="G17" s="34" t="s">
        <v>59</v>
      </c>
    </row>
    <row r="18" spans="1:7" ht="30" customHeight="1" thickTop="1" thickBot="1">
      <c r="A18" s="32" t="s">
        <v>26</v>
      </c>
      <c r="B18" s="33"/>
      <c r="C18" s="33" t="s">
        <v>27</v>
      </c>
      <c r="D18" s="33" t="s">
        <v>28</v>
      </c>
      <c r="E18" s="34" t="s">
        <v>9</v>
      </c>
      <c r="F18" s="34" t="s">
        <v>9</v>
      </c>
      <c r="G18" s="34" t="s">
        <v>19</v>
      </c>
    </row>
    <row r="19" spans="1:7" ht="30" customHeight="1" thickTop="1" thickBot="1">
      <c r="A19" s="32" t="s">
        <v>41</v>
      </c>
      <c r="B19" s="33"/>
      <c r="C19" s="33" t="s">
        <v>42</v>
      </c>
      <c r="D19" s="35"/>
      <c r="E19" s="34" t="s">
        <v>9</v>
      </c>
      <c r="F19" s="34" t="s">
        <v>9</v>
      </c>
      <c r="G19" s="34" t="s">
        <v>9</v>
      </c>
    </row>
    <row r="20" spans="1:7" ht="30" customHeight="1" thickTop="1" thickBot="1">
      <c r="A20" s="32" t="s">
        <v>32</v>
      </c>
      <c r="B20" s="33"/>
      <c r="C20" s="33" t="s">
        <v>33</v>
      </c>
      <c r="D20" s="35" t="s">
        <v>34</v>
      </c>
      <c r="E20" s="34" t="s">
        <v>9</v>
      </c>
      <c r="F20" s="34" t="s">
        <v>9</v>
      </c>
      <c r="G20" s="34" t="s">
        <v>9</v>
      </c>
    </row>
    <row r="21" spans="1:7" ht="30" customHeight="1" thickTop="1" thickBot="1">
      <c r="A21" s="32" t="s">
        <v>16</v>
      </c>
      <c r="B21" s="33"/>
      <c r="C21" s="33" t="s">
        <v>17</v>
      </c>
      <c r="D21" s="33" t="s">
        <v>18</v>
      </c>
      <c r="E21" s="34" t="s">
        <v>9</v>
      </c>
      <c r="F21" s="34" t="s">
        <v>9</v>
      </c>
      <c r="G21" s="34" t="s">
        <v>19</v>
      </c>
    </row>
    <row r="22" spans="1:7" ht="14.25" thickTop="1"/>
  </sheetData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Sheet14">
    <tabColor rgb="FFFFFF00"/>
  </sheetPr>
  <dimension ref="A3:X368"/>
  <sheetViews>
    <sheetView workbookViewId="0">
      <pane xSplit="18" ySplit="2" topLeftCell="S3" activePane="bottomRight" state="frozen"/>
      <selection activeCell="D37" sqref="D37"/>
      <selection pane="topRight" activeCell="D37" sqref="D37"/>
      <selection pane="bottomLeft" activeCell="D37" sqref="D37"/>
      <selection pane="bottomRight" activeCell="C214" sqref="C214"/>
    </sheetView>
  </sheetViews>
  <sheetFormatPr defaultRowHeight="11.25"/>
  <cols>
    <col min="1" max="11" width="9.5" style="111" bestFit="1" customWidth="1"/>
    <col min="12" max="12" width="11" style="111" bestFit="1" customWidth="1"/>
    <col min="13" max="20" width="9.5" style="111" bestFit="1" customWidth="1"/>
    <col min="21" max="22" width="9.33203125" style="111"/>
    <col min="23" max="23" width="9.5" style="111" bestFit="1" customWidth="1"/>
    <col min="24" max="24" width="11" style="111" bestFit="1" customWidth="1"/>
    <col min="25" max="16384" width="9.33203125" style="111"/>
  </cols>
  <sheetData>
    <row r="3" spans="1:16" ht="12" thickBot="1"/>
    <row r="4" spans="1:16" ht="26.1" customHeight="1" thickTop="1" thickBot="1">
      <c r="A4" s="457" t="s">
        <v>1031</v>
      </c>
      <c r="B4" s="458"/>
      <c r="C4" s="458"/>
      <c r="D4" s="458"/>
      <c r="E4" s="458"/>
      <c r="F4" s="458"/>
      <c r="G4" s="458"/>
      <c r="H4" s="458"/>
      <c r="I4" s="458"/>
      <c r="J4" s="458"/>
      <c r="K4" s="458"/>
      <c r="L4" s="458"/>
      <c r="M4" s="458"/>
      <c r="N4" s="458"/>
      <c r="O4" s="458"/>
      <c r="P4" s="459"/>
    </row>
    <row r="5" spans="1:16" ht="14.25" thickTop="1" thickBot="1">
      <c r="A5" s="112" t="s">
        <v>1001</v>
      </c>
      <c r="B5" s="112" t="s">
        <v>78</v>
      </c>
      <c r="C5" s="112" t="s">
        <v>1002</v>
      </c>
      <c r="D5" s="441" t="s">
        <v>1003</v>
      </c>
      <c r="E5" s="442"/>
      <c r="F5" s="112" t="s">
        <v>1002</v>
      </c>
      <c r="G5" s="441" t="s">
        <v>1004</v>
      </c>
      <c r="H5" s="442"/>
      <c r="I5" s="112" t="s">
        <v>1002</v>
      </c>
      <c r="J5" s="441" t="s">
        <v>1005</v>
      </c>
      <c r="K5" s="442"/>
      <c r="L5" s="112"/>
      <c r="M5" s="441" t="s">
        <v>1006</v>
      </c>
      <c r="N5" s="442"/>
      <c r="O5" s="112" t="s">
        <v>1007</v>
      </c>
      <c r="P5" s="112" t="s">
        <v>1008</v>
      </c>
    </row>
    <row r="6" spans="1:16" ht="14.25" thickTop="1" thickBot="1">
      <c r="A6" s="113" t="s">
        <v>82</v>
      </c>
      <c r="B6" s="113" t="s">
        <v>1009</v>
      </c>
      <c r="C6" s="114">
        <v>8.91</v>
      </c>
      <c r="D6" s="115">
        <f t="shared" ref="D6:D40" si="0">C6/SQRT(O6/10)</f>
        <v>4.9964798929601146</v>
      </c>
      <c r="E6" s="158" t="s">
        <v>1010</v>
      </c>
      <c r="F6" s="114">
        <v>6.24</v>
      </c>
      <c r="G6" s="115">
        <f t="shared" ref="G6:G40" si="1">F6/SQRT(O6/10)</f>
        <v>3.499218241534356</v>
      </c>
      <c r="H6" s="147" t="s">
        <v>1011</v>
      </c>
      <c r="I6" s="114">
        <v>6.24</v>
      </c>
      <c r="J6" s="115">
        <f t="shared" ref="J6:J10" si="2">I6/SQRT(O6/10)</f>
        <v>3.499218241534356</v>
      </c>
      <c r="K6" s="118" t="s">
        <v>1012</v>
      </c>
      <c r="L6" s="114"/>
      <c r="M6" s="114"/>
      <c r="N6" s="114"/>
      <c r="O6" s="114">
        <v>31.8</v>
      </c>
      <c r="P6" s="115">
        <f t="shared" ref="P6:P40" si="3">SUM(D6,G6,J6)</f>
        <v>11.994916376028828</v>
      </c>
    </row>
    <row r="7" spans="1:16" ht="14.25" thickTop="1" thickBot="1">
      <c r="A7" s="113" t="s">
        <v>82</v>
      </c>
      <c r="B7" s="113" t="s">
        <v>1582</v>
      </c>
      <c r="C7" s="114">
        <v>9.1</v>
      </c>
      <c r="D7" s="115">
        <f t="shared" si="0"/>
        <v>4.0021754239152365</v>
      </c>
      <c r="E7" s="158" t="s">
        <v>1010</v>
      </c>
      <c r="F7" s="114">
        <v>6.37</v>
      </c>
      <c r="G7" s="115">
        <f t="shared" si="1"/>
        <v>2.8015227967406657</v>
      </c>
      <c r="H7" s="147" t="s">
        <v>1011</v>
      </c>
      <c r="I7" s="114">
        <v>13.19</v>
      </c>
      <c r="J7" s="115">
        <f t="shared" si="2"/>
        <v>5.8009553671914258</v>
      </c>
      <c r="K7" s="118" t="s">
        <v>1012</v>
      </c>
      <c r="L7" s="114"/>
      <c r="M7" s="119"/>
      <c r="N7" s="119"/>
      <c r="O7" s="114">
        <v>51.7</v>
      </c>
      <c r="P7" s="115">
        <f t="shared" si="3"/>
        <v>12.604653587847327</v>
      </c>
    </row>
    <row r="8" spans="1:16" ht="14.25" thickTop="1" thickBot="1">
      <c r="A8" s="113" t="s">
        <v>83</v>
      </c>
      <c r="B8" s="113" t="s">
        <v>1009</v>
      </c>
      <c r="C8" s="114">
        <v>8.65</v>
      </c>
      <c r="D8" s="115">
        <f t="shared" si="0"/>
        <v>5.0024241615079781</v>
      </c>
      <c r="E8" s="158" t="s">
        <v>1010</v>
      </c>
      <c r="F8" s="114">
        <v>5.81</v>
      </c>
      <c r="G8" s="115">
        <f t="shared" si="1"/>
        <v>3.3600097547238557</v>
      </c>
      <c r="H8" s="147" t="s">
        <v>1011</v>
      </c>
      <c r="I8" s="114">
        <v>2.4900000000000002</v>
      </c>
      <c r="J8" s="115">
        <f t="shared" si="2"/>
        <v>1.4400041805959383</v>
      </c>
      <c r="K8" s="120" t="s">
        <v>1013</v>
      </c>
      <c r="L8" s="114"/>
      <c r="M8" s="114"/>
      <c r="N8" s="114"/>
      <c r="O8" s="114">
        <v>29.9</v>
      </c>
      <c r="P8" s="115">
        <f t="shared" si="3"/>
        <v>9.8024380968277711</v>
      </c>
    </row>
    <row r="9" spans="1:16" ht="14.25" thickTop="1" thickBot="1">
      <c r="A9" s="160" t="s">
        <v>84</v>
      </c>
      <c r="B9" s="160" t="s">
        <v>1009</v>
      </c>
      <c r="C9" s="114">
        <v>2.42</v>
      </c>
      <c r="D9" s="115">
        <f t="shared" si="0"/>
        <v>1.2530285028499646</v>
      </c>
      <c r="E9" s="158" t="s">
        <v>1010</v>
      </c>
      <c r="F9" s="114">
        <v>9.66</v>
      </c>
      <c r="G9" s="115">
        <f t="shared" si="1"/>
        <v>5.0017584039382887</v>
      </c>
      <c r="H9" s="147" t="s">
        <v>1011</v>
      </c>
      <c r="I9" s="114">
        <v>14.49</v>
      </c>
      <c r="J9" s="122">
        <f t="shared" si="2"/>
        <v>7.5026376059074327</v>
      </c>
      <c r="K9" s="158" t="s">
        <v>1014</v>
      </c>
      <c r="L9" s="114"/>
      <c r="M9" s="114"/>
      <c r="N9" s="114"/>
      <c r="O9" s="114">
        <v>37.299999999999997</v>
      </c>
      <c r="P9" s="115">
        <f t="shared" si="3"/>
        <v>13.757424512695685</v>
      </c>
    </row>
    <row r="10" spans="1:16" ht="14.25" thickTop="1" thickBot="1">
      <c r="A10" s="113" t="s">
        <v>84</v>
      </c>
      <c r="B10" s="113" t="s">
        <v>1581</v>
      </c>
      <c r="C10" s="114">
        <v>1</v>
      </c>
      <c r="D10" s="115">
        <f t="shared" si="0"/>
        <v>1</v>
      </c>
      <c r="E10" s="158" t="s">
        <v>1010</v>
      </c>
      <c r="F10" s="114">
        <v>4</v>
      </c>
      <c r="G10" s="115">
        <f t="shared" si="1"/>
        <v>4</v>
      </c>
      <c r="H10" s="147" t="s">
        <v>1011</v>
      </c>
      <c r="I10" s="114">
        <v>6</v>
      </c>
      <c r="J10" s="115">
        <f t="shared" si="2"/>
        <v>6</v>
      </c>
      <c r="K10" s="158" t="s">
        <v>1014</v>
      </c>
      <c r="L10" s="114">
        <v>3</v>
      </c>
      <c r="M10" s="119">
        <f>L10/SQRT(O10/10)</f>
        <v>3</v>
      </c>
      <c r="N10" s="124" t="s">
        <v>1012</v>
      </c>
      <c r="O10" s="114">
        <v>10</v>
      </c>
      <c r="P10" s="115">
        <f t="shared" si="3"/>
        <v>11</v>
      </c>
    </row>
    <row r="11" spans="1:16" ht="14.25" thickTop="1" thickBot="1">
      <c r="A11" s="113" t="s">
        <v>1015</v>
      </c>
      <c r="B11" s="113" t="s">
        <v>1009</v>
      </c>
      <c r="C11" s="114">
        <v>8.34</v>
      </c>
      <c r="D11" s="115">
        <f t="shared" si="0"/>
        <v>5.0019996001599196</v>
      </c>
      <c r="E11" s="158" t="s">
        <v>1010</v>
      </c>
      <c r="F11" s="114">
        <v>10.85</v>
      </c>
      <c r="G11" s="122">
        <f t="shared" si="1"/>
        <v>6.5073975613591282</v>
      </c>
      <c r="H11" s="147" t="s">
        <v>1011</v>
      </c>
      <c r="I11" s="114"/>
      <c r="J11" s="115"/>
      <c r="K11" s="132"/>
      <c r="L11" s="114"/>
      <c r="M11" s="114"/>
      <c r="N11" s="114"/>
      <c r="O11" s="114">
        <v>27.8</v>
      </c>
      <c r="P11" s="115">
        <f t="shared" si="3"/>
        <v>11.509397161519047</v>
      </c>
    </row>
    <row r="12" spans="1:16" ht="14.25" thickTop="1" thickBot="1">
      <c r="A12" s="113" t="s">
        <v>1015</v>
      </c>
      <c r="B12" s="113" t="s">
        <v>1582</v>
      </c>
      <c r="C12" s="114">
        <v>12.28</v>
      </c>
      <c r="D12" s="115">
        <f t="shared" si="0"/>
        <v>5.0008025889847607</v>
      </c>
      <c r="E12" s="158" t="s">
        <v>1010</v>
      </c>
      <c r="F12" s="114">
        <v>10.210000000000001</v>
      </c>
      <c r="G12" s="115">
        <f t="shared" si="1"/>
        <v>4.157833422926255</v>
      </c>
      <c r="H12" s="147" t="s">
        <v>1011</v>
      </c>
      <c r="I12" s="114">
        <v>7.66</v>
      </c>
      <c r="J12" s="115">
        <f>I12/SQRT(O12/10)</f>
        <v>3.1193931458976603</v>
      </c>
      <c r="K12" s="126" t="s">
        <v>1016</v>
      </c>
      <c r="L12" s="114"/>
      <c r="M12" s="119"/>
      <c r="N12" s="114"/>
      <c r="O12" s="114">
        <v>60.3</v>
      </c>
      <c r="P12" s="115">
        <f t="shared" si="3"/>
        <v>12.278029157808676</v>
      </c>
    </row>
    <row r="13" spans="1:16" ht="14.25" thickTop="1" thickBot="1">
      <c r="A13" s="113" t="s">
        <v>1017</v>
      </c>
      <c r="B13" s="113" t="s">
        <v>1009</v>
      </c>
      <c r="C13" s="114">
        <v>5.42</v>
      </c>
      <c r="D13" s="115">
        <f t="shared" si="0"/>
        <v>3.2506999799600438</v>
      </c>
      <c r="E13" s="158" t="s">
        <v>1010</v>
      </c>
      <c r="F13" s="114">
        <v>15</v>
      </c>
      <c r="G13" s="122">
        <f t="shared" si="1"/>
        <v>8.9964021585610077</v>
      </c>
      <c r="H13" s="147" t="s">
        <v>1011</v>
      </c>
      <c r="I13" s="114"/>
      <c r="J13" s="115"/>
      <c r="K13" s="132"/>
      <c r="L13" s="114"/>
      <c r="M13" s="114"/>
      <c r="N13" s="114"/>
      <c r="O13" s="114">
        <v>27.8</v>
      </c>
      <c r="P13" s="115">
        <f t="shared" si="3"/>
        <v>12.247102138521051</v>
      </c>
    </row>
    <row r="14" spans="1:16" ht="14.25" thickTop="1" thickBot="1">
      <c r="A14" s="113" t="s">
        <v>1017</v>
      </c>
      <c r="B14" s="113" t="s">
        <v>1582</v>
      </c>
      <c r="C14" s="114">
        <v>6.17</v>
      </c>
      <c r="D14" s="115">
        <f t="shared" si="0"/>
        <v>2.6003449695999228</v>
      </c>
      <c r="E14" s="158" t="s">
        <v>1010</v>
      </c>
      <c r="F14" s="114">
        <v>17.09</v>
      </c>
      <c r="G14" s="122">
        <f t="shared" si="1"/>
        <v>7.2025762610150217</v>
      </c>
      <c r="H14" s="147" t="s">
        <v>1011</v>
      </c>
      <c r="I14" s="114">
        <v>7.12</v>
      </c>
      <c r="J14" s="115">
        <f t="shared" ref="J14:J40" si="4">I14/SQRT(O14/10)</f>
        <v>3.000722233962958</v>
      </c>
      <c r="K14" s="118" t="s">
        <v>1012</v>
      </c>
      <c r="L14" s="114"/>
      <c r="M14" s="119"/>
      <c r="N14" s="119"/>
      <c r="O14" s="114">
        <v>56.3</v>
      </c>
      <c r="P14" s="115">
        <f t="shared" si="3"/>
        <v>12.803643464577902</v>
      </c>
    </row>
    <row r="15" spans="1:16" ht="14.25" thickTop="1" thickBot="1">
      <c r="A15" s="113" t="s">
        <v>1018</v>
      </c>
      <c r="B15" s="113" t="s">
        <v>1009</v>
      </c>
      <c r="C15" s="114">
        <v>8.14</v>
      </c>
      <c r="D15" s="115">
        <f t="shared" si="0"/>
        <v>5.0003622510283634</v>
      </c>
      <c r="E15" s="158" t="s">
        <v>1010</v>
      </c>
      <c r="F15" s="114">
        <v>6.51</v>
      </c>
      <c r="G15" s="115">
        <f t="shared" si="1"/>
        <v>3.9990612105890224</v>
      </c>
      <c r="H15" s="147" t="s">
        <v>1011</v>
      </c>
      <c r="I15" s="114">
        <v>2.63</v>
      </c>
      <c r="J15" s="115">
        <f t="shared" si="4"/>
        <v>1.6155961572732915</v>
      </c>
      <c r="K15" s="127" t="s">
        <v>1436</v>
      </c>
      <c r="L15" s="114"/>
      <c r="M15" s="114"/>
      <c r="N15" s="114"/>
      <c r="O15" s="114">
        <v>26.5</v>
      </c>
      <c r="P15" s="115">
        <f t="shared" si="3"/>
        <v>10.615019618890678</v>
      </c>
    </row>
    <row r="16" spans="1:16" ht="14.25" thickTop="1" thickBot="1">
      <c r="A16" s="113" t="s">
        <v>1020</v>
      </c>
      <c r="B16" s="113" t="s">
        <v>1009</v>
      </c>
      <c r="C16" s="114">
        <v>6.77</v>
      </c>
      <c r="D16" s="115">
        <f t="shared" si="0"/>
        <v>3.4960129671765614</v>
      </c>
      <c r="E16" s="158" t="s">
        <v>1010</v>
      </c>
      <c r="F16" s="114">
        <v>9.69</v>
      </c>
      <c r="G16" s="115">
        <f t="shared" si="1"/>
        <v>5.0038944832999821</v>
      </c>
      <c r="H16" s="147" t="s">
        <v>1011</v>
      </c>
      <c r="I16" s="114">
        <v>7.74</v>
      </c>
      <c r="J16" s="115">
        <f t="shared" si="4"/>
        <v>3.996918813286054</v>
      </c>
      <c r="K16" s="126" t="s">
        <v>1016</v>
      </c>
      <c r="L16" s="114"/>
      <c r="M16" s="114"/>
      <c r="N16" s="114"/>
      <c r="O16" s="114">
        <v>37.5</v>
      </c>
      <c r="P16" s="115">
        <f t="shared" si="3"/>
        <v>12.496826263762598</v>
      </c>
    </row>
    <row r="17" spans="1:16" ht="14.25" thickTop="1" thickBot="1">
      <c r="A17" s="113" t="s">
        <v>1020</v>
      </c>
      <c r="B17" s="113" t="s">
        <v>1582</v>
      </c>
      <c r="C17" s="114">
        <v>6.49</v>
      </c>
      <c r="D17" s="115">
        <f t="shared" si="0"/>
        <v>2.7980376819993826</v>
      </c>
      <c r="E17" s="158" t="s">
        <v>1010</v>
      </c>
      <c r="F17" s="114">
        <v>9.2799999999999994</v>
      </c>
      <c r="G17" s="115">
        <f t="shared" si="1"/>
        <v>4.0008920938296253</v>
      </c>
      <c r="H17" s="147" t="s">
        <v>1011</v>
      </c>
      <c r="I17" s="114">
        <v>6.96</v>
      </c>
      <c r="J17" s="115">
        <f t="shared" si="4"/>
        <v>3.000669070372219</v>
      </c>
      <c r="K17" s="128" t="s">
        <v>1012</v>
      </c>
      <c r="L17" s="114">
        <v>6.8</v>
      </c>
      <c r="M17" s="119">
        <f>L17/SQRT(O17/10)</f>
        <v>2.9316881722027426</v>
      </c>
      <c r="N17" s="129" t="s">
        <v>1016</v>
      </c>
      <c r="O17" s="114">
        <v>53.8</v>
      </c>
      <c r="P17" s="115">
        <f t="shared" si="3"/>
        <v>9.799598846201226</v>
      </c>
    </row>
    <row r="18" spans="1:16" ht="14.25" thickTop="1" thickBot="1">
      <c r="A18" s="113" t="s">
        <v>87</v>
      </c>
      <c r="B18" s="113" t="s">
        <v>1009</v>
      </c>
      <c r="C18" s="114">
        <v>8.26</v>
      </c>
      <c r="D18" s="115">
        <f t="shared" si="0"/>
        <v>4.9991794198443085</v>
      </c>
      <c r="E18" s="158" t="s">
        <v>1010</v>
      </c>
      <c r="F18" s="114">
        <v>5.78</v>
      </c>
      <c r="G18" s="115">
        <f t="shared" si="1"/>
        <v>3.4982151388256781</v>
      </c>
      <c r="H18" s="147" t="s">
        <v>1011</v>
      </c>
      <c r="I18" s="114">
        <v>5.96</v>
      </c>
      <c r="J18" s="115">
        <f t="shared" si="4"/>
        <v>3.6071560947060624</v>
      </c>
      <c r="K18" s="120" t="s">
        <v>1013</v>
      </c>
      <c r="L18" s="114"/>
      <c r="M18" s="114"/>
      <c r="N18" s="114"/>
      <c r="O18" s="114">
        <v>27.3</v>
      </c>
      <c r="P18" s="115">
        <f t="shared" si="3"/>
        <v>12.104550653376048</v>
      </c>
    </row>
    <row r="19" spans="1:16" ht="14.25" thickTop="1" thickBot="1">
      <c r="A19" s="113" t="s">
        <v>87</v>
      </c>
      <c r="B19" s="113" t="s">
        <v>1582</v>
      </c>
      <c r="C19" s="114">
        <v>9.19</v>
      </c>
      <c r="D19" s="115">
        <f t="shared" si="0"/>
        <v>3.9994341455821578</v>
      </c>
      <c r="E19" s="158" t="s">
        <v>1010</v>
      </c>
      <c r="F19" s="114">
        <v>6.43</v>
      </c>
      <c r="G19" s="115">
        <f t="shared" si="1"/>
        <v>2.7982983194878428</v>
      </c>
      <c r="H19" s="147" t="s">
        <v>1011</v>
      </c>
      <c r="I19" s="114">
        <v>5.51</v>
      </c>
      <c r="J19" s="115">
        <f t="shared" si="4"/>
        <v>2.3979197107897376</v>
      </c>
      <c r="K19" s="120" t="s">
        <v>1013</v>
      </c>
      <c r="L19" s="114">
        <v>6.89</v>
      </c>
      <c r="M19" s="119">
        <f>L19/SQRT(O19/10)</f>
        <v>2.9984876238368954</v>
      </c>
      <c r="N19" s="124" t="s">
        <v>1012</v>
      </c>
      <c r="O19" s="114">
        <v>52.8</v>
      </c>
      <c r="P19" s="115">
        <f t="shared" si="3"/>
        <v>9.1956521758597383</v>
      </c>
    </row>
    <row r="20" spans="1:16" ht="14.25" thickTop="1" thickBot="1">
      <c r="A20" s="113" t="s">
        <v>88</v>
      </c>
      <c r="B20" s="113" t="s">
        <v>1009</v>
      </c>
      <c r="C20" s="114">
        <v>8.9</v>
      </c>
      <c r="D20" s="115">
        <f t="shared" si="0"/>
        <v>5.4879751022060459</v>
      </c>
      <c r="E20" s="158" t="s">
        <v>1010</v>
      </c>
      <c r="F20" s="114">
        <v>5.19</v>
      </c>
      <c r="G20" s="115">
        <f t="shared" si="1"/>
        <v>3.2002910989268969</v>
      </c>
      <c r="H20" s="147" t="s">
        <v>1011</v>
      </c>
      <c r="I20" s="114">
        <v>2.04</v>
      </c>
      <c r="J20" s="115">
        <f t="shared" si="4"/>
        <v>1.2579178885955431</v>
      </c>
      <c r="K20" s="147" t="s">
        <v>1021</v>
      </c>
      <c r="L20" s="114"/>
      <c r="M20" s="114"/>
      <c r="N20" s="114"/>
      <c r="O20" s="114">
        <v>26.3</v>
      </c>
      <c r="P20" s="115">
        <f t="shared" si="3"/>
        <v>9.9461840897284866</v>
      </c>
    </row>
    <row r="21" spans="1:16" ht="14.25" thickTop="1" thickBot="1">
      <c r="A21" s="113" t="s">
        <v>88</v>
      </c>
      <c r="B21" s="113" t="s">
        <v>1582</v>
      </c>
      <c r="C21" s="114">
        <v>8.7899999999999991</v>
      </c>
      <c r="D21" s="115">
        <f t="shared" si="0"/>
        <v>3.9995884881490191</v>
      </c>
      <c r="E21" s="158" t="s">
        <v>1010</v>
      </c>
      <c r="F21" s="114">
        <v>7.03</v>
      </c>
      <c r="G21" s="115">
        <f t="shared" si="1"/>
        <v>3.1987607590088292</v>
      </c>
      <c r="H21" s="147" t="s">
        <v>1011</v>
      </c>
      <c r="I21" s="114">
        <v>3.08</v>
      </c>
      <c r="J21" s="115">
        <f t="shared" si="4"/>
        <v>1.4014485259953333</v>
      </c>
      <c r="K21" s="147" t="s">
        <v>1021</v>
      </c>
      <c r="L21" s="114">
        <v>6.59</v>
      </c>
      <c r="M21" s="119">
        <f>L21/SQRT(O21/10)</f>
        <v>2.9985538267237812</v>
      </c>
      <c r="N21" s="124" t="s">
        <v>1012</v>
      </c>
      <c r="O21" s="114">
        <v>48.3</v>
      </c>
      <c r="P21" s="115">
        <f t="shared" si="3"/>
        <v>8.5997977731531812</v>
      </c>
    </row>
    <row r="22" spans="1:16" ht="14.25" thickTop="1" thickBot="1">
      <c r="A22" s="113" t="s">
        <v>89</v>
      </c>
      <c r="B22" s="113" t="s">
        <v>1009</v>
      </c>
      <c r="C22" s="114">
        <v>8.81</v>
      </c>
      <c r="D22" s="115">
        <f t="shared" si="0"/>
        <v>5.0037437597166416</v>
      </c>
      <c r="E22" s="158" t="s">
        <v>1010</v>
      </c>
      <c r="F22" s="114">
        <v>4.4000000000000004</v>
      </c>
      <c r="G22" s="115">
        <f t="shared" si="1"/>
        <v>2.4990320706870852</v>
      </c>
      <c r="H22" s="147" t="s">
        <v>1011</v>
      </c>
      <c r="I22" s="114">
        <v>7.05</v>
      </c>
      <c r="J22" s="115">
        <f t="shared" si="4"/>
        <v>4.0041309314418072</v>
      </c>
      <c r="K22" s="118" t="s">
        <v>1012</v>
      </c>
      <c r="L22" s="114"/>
      <c r="M22" s="114"/>
      <c r="N22" s="114"/>
      <c r="O22" s="114">
        <v>31</v>
      </c>
      <c r="P22" s="115">
        <f t="shared" si="3"/>
        <v>11.506906761845535</v>
      </c>
    </row>
    <row r="23" spans="1:16" ht="14.25" thickTop="1" thickBot="1">
      <c r="A23" s="113" t="s">
        <v>89</v>
      </c>
      <c r="B23" s="113" t="s">
        <v>1582</v>
      </c>
      <c r="C23" s="114">
        <v>9.17</v>
      </c>
      <c r="D23" s="115">
        <f t="shared" si="0"/>
        <v>3.9983100042060067</v>
      </c>
      <c r="E23" s="158" t="s">
        <v>1010</v>
      </c>
      <c r="F23" s="114">
        <v>4.59</v>
      </c>
      <c r="G23" s="115">
        <f t="shared" si="1"/>
        <v>2.0013351057039879</v>
      </c>
      <c r="H23" s="147" t="s">
        <v>1011</v>
      </c>
      <c r="I23" s="114">
        <v>14.21</v>
      </c>
      <c r="J23" s="122">
        <f t="shared" si="4"/>
        <v>6.1958544339986217</v>
      </c>
      <c r="K23" s="118" t="s">
        <v>1012</v>
      </c>
      <c r="L23" s="114"/>
      <c r="M23" s="119"/>
      <c r="N23" s="119"/>
      <c r="O23" s="114">
        <v>52.6</v>
      </c>
      <c r="P23" s="115">
        <f t="shared" si="3"/>
        <v>12.195499543908618</v>
      </c>
    </row>
    <row r="24" spans="1:16" ht="14.25" thickTop="1" thickBot="1">
      <c r="A24" s="113" t="s">
        <v>1022</v>
      </c>
      <c r="B24" s="113" t="s">
        <v>1009</v>
      </c>
      <c r="C24" s="114">
        <v>4.9800000000000004</v>
      </c>
      <c r="D24" s="115">
        <f t="shared" si="0"/>
        <v>2.4993903538779083</v>
      </c>
      <c r="E24" s="158" t="s">
        <v>1010</v>
      </c>
      <c r="F24" s="114">
        <v>9.9700000000000006</v>
      </c>
      <c r="G24" s="115">
        <f t="shared" si="1"/>
        <v>5.0037995638881014</v>
      </c>
      <c r="H24" s="147" t="s">
        <v>1011</v>
      </c>
      <c r="I24" s="114">
        <v>9.9700000000000006</v>
      </c>
      <c r="J24" s="115">
        <f t="shared" si="4"/>
        <v>5.0037995638881014</v>
      </c>
      <c r="K24" s="130" t="s">
        <v>1013</v>
      </c>
      <c r="L24" s="114"/>
      <c r="M24" s="114"/>
      <c r="N24" s="114"/>
      <c r="O24" s="114">
        <v>39.700000000000003</v>
      </c>
      <c r="P24" s="115">
        <f t="shared" si="3"/>
        <v>12.506989481654111</v>
      </c>
    </row>
    <row r="25" spans="1:16" ht="14.25" thickTop="1" thickBot="1">
      <c r="A25" s="113" t="s">
        <v>1022</v>
      </c>
      <c r="B25" s="113" t="s">
        <v>1582</v>
      </c>
      <c r="C25" s="114">
        <v>5.83</v>
      </c>
      <c r="D25" s="115">
        <f t="shared" si="0"/>
        <v>2.5018924697153584</v>
      </c>
      <c r="E25" s="158" t="s">
        <v>1010</v>
      </c>
      <c r="F25" s="114">
        <v>16.32</v>
      </c>
      <c r="G25" s="122">
        <f t="shared" si="1"/>
        <v>7.0035823509013122</v>
      </c>
      <c r="H25" s="147" t="s">
        <v>1011</v>
      </c>
      <c r="I25" s="114">
        <v>9.32</v>
      </c>
      <c r="J25" s="115">
        <f t="shared" si="4"/>
        <v>3.9995948229411908</v>
      </c>
      <c r="K25" s="120" t="s">
        <v>1013</v>
      </c>
      <c r="L25" s="114"/>
      <c r="M25" s="119"/>
      <c r="N25" s="119"/>
      <c r="O25" s="114">
        <v>54.3</v>
      </c>
      <c r="P25" s="115">
        <f t="shared" si="3"/>
        <v>13.505069643557862</v>
      </c>
    </row>
    <row r="26" spans="1:16" ht="14.25" thickTop="1" thickBot="1">
      <c r="A26" s="113" t="s">
        <v>1023</v>
      </c>
      <c r="B26" s="113" t="s">
        <v>1009</v>
      </c>
      <c r="C26" s="114">
        <v>8.3699999999999992</v>
      </c>
      <c r="D26" s="115">
        <f t="shared" si="0"/>
        <v>5.002031730064437</v>
      </c>
      <c r="E26" s="158" t="s">
        <v>1010</v>
      </c>
      <c r="F26" s="114">
        <v>6.7</v>
      </c>
      <c r="G26" s="115">
        <f t="shared" si="1"/>
        <v>4.0040158412702187</v>
      </c>
      <c r="H26" s="147" t="s">
        <v>1011</v>
      </c>
      <c r="I26" s="114">
        <v>1.67</v>
      </c>
      <c r="J26" s="115">
        <f t="shared" si="4"/>
        <v>0.99801588879421865</v>
      </c>
      <c r="K26" s="130" t="s">
        <v>1013</v>
      </c>
      <c r="L26" s="131"/>
      <c r="M26" s="131"/>
      <c r="N26" s="114"/>
      <c r="O26" s="114">
        <v>28</v>
      </c>
      <c r="P26" s="115">
        <f t="shared" si="3"/>
        <v>10.004063460128874</v>
      </c>
    </row>
    <row r="27" spans="1:16" ht="14.25" thickTop="1" thickBot="1">
      <c r="A27" s="113" t="s">
        <v>1024</v>
      </c>
      <c r="B27" s="113" t="s">
        <v>1009</v>
      </c>
      <c r="C27" s="114">
        <v>5</v>
      </c>
      <c r="D27" s="115">
        <f t="shared" si="0"/>
        <v>5</v>
      </c>
      <c r="E27" s="158" t="s">
        <v>1010</v>
      </c>
      <c r="F27" s="114">
        <v>5</v>
      </c>
      <c r="G27" s="115">
        <f t="shared" si="1"/>
        <v>5</v>
      </c>
      <c r="H27" s="147" t="s">
        <v>1011</v>
      </c>
      <c r="I27" s="114">
        <v>5</v>
      </c>
      <c r="J27" s="122">
        <f t="shared" si="4"/>
        <v>5</v>
      </c>
      <c r="K27" s="147" t="s">
        <v>1021</v>
      </c>
      <c r="L27" s="114"/>
      <c r="M27" s="114"/>
      <c r="N27" s="114"/>
      <c r="O27" s="114">
        <v>10</v>
      </c>
      <c r="P27" s="115">
        <f t="shared" si="3"/>
        <v>15</v>
      </c>
    </row>
    <row r="28" spans="1:16" ht="14.25" thickTop="1" thickBot="1">
      <c r="A28" s="113" t="s">
        <v>1024</v>
      </c>
      <c r="B28" s="113" t="s">
        <v>1582</v>
      </c>
      <c r="C28" s="114">
        <v>10.050000000000001</v>
      </c>
      <c r="D28" s="115">
        <f t="shared" si="0"/>
        <v>4.0008418290066157</v>
      </c>
      <c r="E28" s="158" t="s">
        <v>1010</v>
      </c>
      <c r="F28" s="114">
        <v>10.050000000000001</v>
      </c>
      <c r="G28" s="115">
        <f t="shared" si="1"/>
        <v>4.0008418290066157</v>
      </c>
      <c r="H28" s="147" t="s">
        <v>1011</v>
      </c>
      <c r="I28" s="114">
        <v>11.3</v>
      </c>
      <c r="J28" s="115">
        <f t="shared" si="4"/>
        <v>4.498458971917886</v>
      </c>
      <c r="K28" s="147" t="s">
        <v>1021</v>
      </c>
      <c r="L28" s="114">
        <v>7.54</v>
      </c>
      <c r="M28" s="119">
        <f>L28/SQRT(O28/10)</f>
        <v>3.0016266060407841</v>
      </c>
      <c r="N28" s="124" t="s">
        <v>1012</v>
      </c>
      <c r="O28" s="114">
        <v>63.1</v>
      </c>
      <c r="P28" s="115">
        <f t="shared" si="3"/>
        <v>12.500142629931117</v>
      </c>
    </row>
    <row r="29" spans="1:16" ht="14.25" thickTop="1" thickBot="1">
      <c r="A29" s="160" t="s">
        <v>1025</v>
      </c>
      <c r="B29" s="160" t="s">
        <v>1009</v>
      </c>
      <c r="C29" s="114">
        <v>3.95</v>
      </c>
      <c r="D29" s="115">
        <f t="shared" si="0"/>
        <v>2.0001602499902416</v>
      </c>
      <c r="E29" s="158" t="s">
        <v>1010</v>
      </c>
      <c r="F29" s="114">
        <v>9.8699999999999992</v>
      </c>
      <c r="G29" s="115">
        <f t="shared" si="1"/>
        <v>4.9978687765578949</v>
      </c>
      <c r="H29" s="147" t="s">
        <v>1011</v>
      </c>
      <c r="I29" s="114">
        <v>11.84</v>
      </c>
      <c r="J29" s="122">
        <f t="shared" si="4"/>
        <v>5.9954170531353066</v>
      </c>
      <c r="K29" s="120" t="s">
        <v>1013</v>
      </c>
      <c r="L29" s="114"/>
      <c r="M29" s="114"/>
      <c r="N29" s="114"/>
      <c r="O29" s="114">
        <v>39</v>
      </c>
      <c r="P29" s="115">
        <f t="shared" si="3"/>
        <v>12.993446079683444</v>
      </c>
    </row>
    <row r="30" spans="1:16" ht="14.25" thickTop="1" thickBot="1">
      <c r="A30" s="113" t="s">
        <v>1025</v>
      </c>
      <c r="B30" s="113" t="s">
        <v>1582</v>
      </c>
      <c r="C30" s="114">
        <v>4.68</v>
      </c>
      <c r="D30" s="115">
        <f t="shared" si="0"/>
        <v>1.9991969190572205</v>
      </c>
      <c r="E30" s="158" t="s">
        <v>1010</v>
      </c>
      <c r="F30" s="114">
        <v>17.79</v>
      </c>
      <c r="G30" s="115">
        <f t="shared" si="1"/>
        <v>7.5995113653905886</v>
      </c>
      <c r="H30" s="147" t="s">
        <v>1011</v>
      </c>
      <c r="I30" s="114">
        <v>11.24</v>
      </c>
      <c r="J30" s="115">
        <f t="shared" si="4"/>
        <v>4.8014900363681967</v>
      </c>
      <c r="K30" s="120" t="s">
        <v>1013</v>
      </c>
      <c r="L30" s="114"/>
      <c r="M30" s="119"/>
      <c r="N30" s="132"/>
      <c r="O30" s="114">
        <v>54.8</v>
      </c>
      <c r="P30" s="115">
        <f t="shared" si="3"/>
        <v>14.400198320816006</v>
      </c>
    </row>
    <row r="31" spans="1:16" ht="14.25" thickTop="1" thickBot="1">
      <c r="A31" s="113" t="s">
        <v>1026</v>
      </c>
      <c r="B31" s="113" t="s">
        <v>1009</v>
      </c>
      <c r="C31" s="114">
        <v>8.08</v>
      </c>
      <c r="D31" s="115">
        <f t="shared" si="0"/>
        <v>5.0013944415685962</v>
      </c>
      <c r="E31" s="158" t="s">
        <v>1010</v>
      </c>
      <c r="F31" s="114">
        <v>3.23</v>
      </c>
      <c r="G31" s="115">
        <f t="shared" si="1"/>
        <v>1.9993198077062582</v>
      </c>
      <c r="H31" s="147" t="s">
        <v>1011</v>
      </c>
      <c r="I31" s="114">
        <v>7.28</v>
      </c>
      <c r="J31" s="115">
        <f t="shared" si="4"/>
        <v>4.506206873096458</v>
      </c>
      <c r="K31" s="133" t="s">
        <v>1027</v>
      </c>
      <c r="L31" s="114"/>
      <c r="M31" s="114"/>
      <c r="N31" s="114"/>
      <c r="O31" s="114">
        <v>26.1</v>
      </c>
      <c r="P31" s="115">
        <f t="shared" si="3"/>
        <v>11.506921122371313</v>
      </c>
    </row>
    <row r="32" spans="1:16" ht="14.25" thickTop="1" thickBot="1">
      <c r="A32" s="113" t="s">
        <v>90</v>
      </c>
      <c r="B32" s="113" t="s">
        <v>1009</v>
      </c>
      <c r="C32" s="114">
        <v>8.7200000000000006</v>
      </c>
      <c r="D32" s="115">
        <f t="shared" si="0"/>
        <v>5.0012629983782473</v>
      </c>
      <c r="E32" s="158" t="s">
        <v>1010</v>
      </c>
      <c r="F32" s="114">
        <v>7.41</v>
      </c>
      <c r="G32" s="115">
        <f t="shared" si="1"/>
        <v>4.2499264699521566</v>
      </c>
      <c r="H32" s="147" t="s">
        <v>1011</v>
      </c>
      <c r="I32" s="114">
        <v>3.05</v>
      </c>
      <c r="J32" s="115">
        <f t="shared" si="4"/>
        <v>1.7492949707630334</v>
      </c>
      <c r="K32" s="118" t="s">
        <v>1012</v>
      </c>
      <c r="L32" s="114"/>
      <c r="M32" s="114"/>
      <c r="N32" s="132"/>
      <c r="O32" s="114">
        <v>30.4</v>
      </c>
      <c r="P32" s="115">
        <f t="shared" si="3"/>
        <v>11.000484439093437</v>
      </c>
    </row>
    <row r="33" spans="1:24" ht="14.25" thickTop="1" thickBot="1">
      <c r="A33" s="113" t="s">
        <v>90</v>
      </c>
      <c r="B33" s="113" t="s">
        <v>1582</v>
      </c>
      <c r="C33" s="114">
        <v>8.61</v>
      </c>
      <c r="D33" s="115">
        <f t="shared" si="0"/>
        <v>4.0014063402488906</v>
      </c>
      <c r="E33" s="158" t="s">
        <v>1010</v>
      </c>
      <c r="F33" s="114">
        <v>8.61</v>
      </c>
      <c r="G33" s="115">
        <f t="shared" si="1"/>
        <v>4.0014063402488906</v>
      </c>
      <c r="H33" s="147" t="s">
        <v>1011</v>
      </c>
      <c r="I33" s="114">
        <v>7.75</v>
      </c>
      <c r="J33" s="115">
        <f t="shared" si="4"/>
        <v>3.6017304456363415</v>
      </c>
      <c r="K33" s="118" t="s">
        <v>1012</v>
      </c>
      <c r="L33" s="114"/>
      <c r="M33" s="119"/>
      <c r="N33" s="115"/>
      <c r="O33" s="114">
        <v>46.3</v>
      </c>
      <c r="P33" s="115">
        <f t="shared" si="3"/>
        <v>11.604543126134123</v>
      </c>
    </row>
    <row r="34" spans="1:24" ht="14.25" thickTop="1" thickBot="1">
      <c r="A34" s="113" t="s">
        <v>92</v>
      </c>
      <c r="B34" s="113" t="s">
        <v>1009</v>
      </c>
      <c r="C34" s="114">
        <v>8.6300000000000008</v>
      </c>
      <c r="D34" s="115">
        <f t="shared" si="0"/>
        <v>4.9992247721169383</v>
      </c>
      <c r="E34" s="158" t="s">
        <v>1010</v>
      </c>
      <c r="F34" s="114">
        <v>6.9</v>
      </c>
      <c r="G34" s="115">
        <f t="shared" si="1"/>
        <v>3.9970626799080966</v>
      </c>
      <c r="H34" s="147" t="s">
        <v>1011</v>
      </c>
      <c r="I34" s="114">
        <v>2.59</v>
      </c>
      <c r="J34" s="115">
        <f t="shared" si="4"/>
        <v>1.5003467160814448</v>
      </c>
      <c r="K34" s="120" t="s">
        <v>1013</v>
      </c>
      <c r="L34" s="114"/>
      <c r="M34" s="114"/>
      <c r="N34" s="132"/>
      <c r="O34" s="114">
        <v>29.8</v>
      </c>
      <c r="P34" s="115">
        <f t="shared" si="3"/>
        <v>10.49663416810648</v>
      </c>
    </row>
    <row r="35" spans="1:24" ht="14.25" thickTop="1" thickBot="1">
      <c r="A35" s="113" t="s">
        <v>93</v>
      </c>
      <c r="B35" s="113" t="s">
        <v>1009</v>
      </c>
      <c r="C35" s="114">
        <v>8.6999999999999993</v>
      </c>
      <c r="D35" s="115">
        <f t="shared" si="0"/>
        <v>4.9980194097064059</v>
      </c>
      <c r="E35" s="158" t="s">
        <v>1010</v>
      </c>
      <c r="F35" s="114">
        <v>5.22</v>
      </c>
      <c r="G35" s="115">
        <f t="shared" si="1"/>
        <v>2.9988116458238436</v>
      </c>
      <c r="H35" s="147" t="s">
        <v>1011</v>
      </c>
      <c r="I35" s="114">
        <v>4.3499999999999996</v>
      </c>
      <c r="J35" s="115">
        <f t="shared" si="4"/>
        <v>2.499009704853203</v>
      </c>
      <c r="K35" s="120" t="s">
        <v>1013</v>
      </c>
      <c r="L35" s="114"/>
      <c r="M35" s="114"/>
      <c r="N35" s="114"/>
      <c r="O35" s="114">
        <v>30.3</v>
      </c>
      <c r="P35" s="115">
        <f t="shared" si="3"/>
        <v>10.495840760383452</v>
      </c>
    </row>
    <row r="36" spans="1:24" ht="14.25" thickTop="1" thickBot="1">
      <c r="A36" s="113" t="s">
        <v>93</v>
      </c>
      <c r="B36" s="113" t="s">
        <v>1582</v>
      </c>
      <c r="C36" s="114">
        <v>9.1</v>
      </c>
      <c r="D36" s="115">
        <f t="shared" si="0"/>
        <v>3.9983104539900958</v>
      </c>
      <c r="E36" s="158" t="s">
        <v>1010</v>
      </c>
      <c r="F36" s="114">
        <v>5.46</v>
      </c>
      <c r="G36" s="115">
        <f t="shared" si="1"/>
        <v>2.3989862723940574</v>
      </c>
      <c r="H36" s="147" t="s">
        <v>1011</v>
      </c>
      <c r="I36" s="114">
        <v>4.55</v>
      </c>
      <c r="J36" s="115">
        <f t="shared" si="4"/>
        <v>1.9991552269950479</v>
      </c>
      <c r="K36" s="120" t="s">
        <v>1013</v>
      </c>
      <c r="L36" s="114">
        <v>6.83</v>
      </c>
      <c r="M36" s="119">
        <f>L36/SQRT(O36/10)</f>
        <v>3.0009297143683908</v>
      </c>
      <c r="N36" s="124" t="s">
        <v>1012</v>
      </c>
      <c r="O36" s="114">
        <v>51.8</v>
      </c>
      <c r="P36" s="115">
        <f t="shared" si="3"/>
        <v>8.3964519533792021</v>
      </c>
    </row>
    <row r="37" spans="1:24" ht="14.25" thickTop="1" thickBot="1">
      <c r="A37" s="113" t="s">
        <v>94</v>
      </c>
      <c r="B37" s="113" t="s">
        <v>1009</v>
      </c>
      <c r="C37" s="114">
        <v>10.119999999999999</v>
      </c>
      <c r="D37" s="115">
        <f t="shared" si="0"/>
        <v>4.9979117590469233</v>
      </c>
      <c r="E37" s="158" t="s">
        <v>1010</v>
      </c>
      <c r="F37" s="114">
        <v>10.119999999999999</v>
      </c>
      <c r="G37" s="115">
        <f t="shared" si="1"/>
        <v>4.9979117590469233</v>
      </c>
      <c r="H37" s="147" t="s">
        <v>1011</v>
      </c>
      <c r="I37" s="114">
        <v>20.25</v>
      </c>
      <c r="J37" s="122">
        <f t="shared" si="4"/>
        <v>10.000762166077097</v>
      </c>
      <c r="K37" s="134" t="s">
        <v>1028</v>
      </c>
      <c r="L37" s="114"/>
      <c r="M37" s="114"/>
      <c r="N37" s="132"/>
      <c r="O37" s="114">
        <v>41</v>
      </c>
      <c r="P37" s="115">
        <f t="shared" si="3"/>
        <v>19.996585684170945</v>
      </c>
    </row>
    <row r="38" spans="1:24" ht="14.25" thickTop="1" thickBot="1">
      <c r="A38" s="113" t="s">
        <v>95</v>
      </c>
      <c r="B38" s="113" t="s">
        <v>1582</v>
      </c>
      <c r="C38" s="114">
        <v>2.83</v>
      </c>
      <c r="D38" s="115">
        <f t="shared" si="0"/>
        <v>1.2506951192237059</v>
      </c>
      <c r="E38" s="158" t="s">
        <v>1010</v>
      </c>
      <c r="F38" s="114">
        <v>20.81</v>
      </c>
      <c r="G38" s="115">
        <f t="shared" si="1"/>
        <v>9.1968075728075327</v>
      </c>
      <c r="H38" s="147" t="s">
        <v>1011</v>
      </c>
      <c r="I38" s="114">
        <v>15.61</v>
      </c>
      <c r="J38" s="115">
        <f t="shared" si="4"/>
        <v>6.8987105339512542</v>
      </c>
      <c r="K38" s="126" t="s">
        <v>1016</v>
      </c>
      <c r="L38" s="114"/>
      <c r="M38" s="119"/>
      <c r="N38" s="119"/>
      <c r="O38" s="114">
        <v>51.2</v>
      </c>
      <c r="P38" s="115">
        <f t="shared" si="3"/>
        <v>17.346213225982495</v>
      </c>
    </row>
    <row r="39" spans="1:24" ht="14.25" thickTop="1" thickBot="1">
      <c r="A39" s="113" t="s">
        <v>1029</v>
      </c>
      <c r="B39" s="113" t="s">
        <v>1009</v>
      </c>
      <c r="C39" s="114">
        <v>9.18</v>
      </c>
      <c r="D39" s="115">
        <f t="shared" si="0"/>
        <v>5.000664644252101</v>
      </c>
      <c r="E39" s="158" t="s">
        <v>1010</v>
      </c>
      <c r="F39" s="114">
        <v>5.51</v>
      </c>
      <c r="G39" s="115">
        <f t="shared" si="1"/>
        <v>3.0014882559726663</v>
      </c>
      <c r="H39" s="147" t="s">
        <v>1011</v>
      </c>
      <c r="I39" s="114">
        <v>7.34</v>
      </c>
      <c r="J39" s="115">
        <f t="shared" si="4"/>
        <v>3.9983527765588698</v>
      </c>
      <c r="K39" s="127" t="s">
        <v>1030</v>
      </c>
      <c r="L39" s="114"/>
      <c r="M39" s="114"/>
      <c r="N39" s="114"/>
      <c r="O39" s="114">
        <v>33.700000000000003</v>
      </c>
      <c r="P39" s="115">
        <f t="shared" si="3"/>
        <v>12.000505676783638</v>
      </c>
    </row>
    <row r="40" spans="1:24" ht="14.25" thickTop="1" thickBot="1">
      <c r="A40" s="113" t="s">
        <v>1029</v>
      </c>
      <c r="B40" s="113" t="s">
        <v>1582</v>
      </c>
      <c r="C40" s="114">
        <v>9.41</v>
      </c>
      <c r="D40" s="115">
        <f t="shared" si="0"/>
        <v>4.0015390348437121</v>
      </c>
      <c r="E40" s="158" t="s">
        <v>1010</v>
      </c>
      <c r="F40" s="114">
        <v>5.65</v>
      </c>
      <c r="G40" s="115">
        <f t="shared" si="1"/>
        <v>2.4026243939284773</v>
      </c>
      <c r="H40" s="147" t="s">
        <v>1011</v>
      </c>
      <c r="I40" s="114">
        <v>7.53</v>
      </c>
      <c r="J40" s="115">
        <f t="shared" si="4"/>
        <v>3.2020817143860945</v>
      </c>
      <c r="K40" s="127" t="s">
        <v>1030</v>
      </c>
      <c r="L40" s="114">
        <v>7.06</v>
      </c>
      <c r="M40" s="119">
        <f>L40/SQRT(O40/10)</f>
        <v>3.0022173842716899</v>
      </c>
      <c r="N40" s="118" t="s">
        <v>1012</v>
      </c>
      <c r="O40" s="114">
        <v>55.3</v>
      </c>
      <c r="P40" s="115">
        <f t="shared" si="3"/>
        <v>9.6062451431582847</v>
      </c>
    </row>
    <row r="41" spans="1:24" ht="26.1" customHeight="1" thickTop="1" thickBot="1">
      <c r="A41" s="454" t="s">
        <v>1057</v>
      </c>
      <c r="B41" s="455"/>
      <c r="C41" s="455"/>
      <c r="D41" s="455"/>
      <c r="E41" s="455"/>
      <c r="F41" s="455"/>
      <c r="G41" s="455"/>
      <c r="H41" s="455"/>
      <c r="I41" s="455"/>
      <c r="J41" s="455"/>
      <c r="K41" s="455"/>
      <c r="L41" s="455"/>
      <c r="M41" s="455"/>
      <c r="N41" s="455"/>
      <c r="O41" s="455"/>
      <c r="P41" s="455"/>
      <c r="Q41" s="455"/>
      <c r="R41" s="455"/>
      <c r="S41" s="455"/>
      <c r="T41" s="455"/>
      <c r="U41" s="455"/>
      <c r="V41" s="455"/>
      <c r="W41" s="455"/>
      <c r="X41" s="456"/>
    </row>
    <row r="42" spans="1:24" ht="14.25" thickTop="1" thickBot="1">
      <c r="A42" s="141" t="s">
        <v>1001</v>
      </c>
      <c r="B42" s="141" t="s">
        <v>1052</v>
      </c>
      <c r="C42" s="141" t="s">
        <v>1053</v>
      </c>
      <c r="D42" s="141" t="s">
        <v>1054</v>
      </c>
      <c r="E42" s="141" t="s">
        <v>1002</v>
      </c>
      <c r="F42" s="439" t="s">
        <v>1003</v>
      </c>
      <c r="G42" s="440"/>
      <c r="H42" s="141" t="s">
        <v>1002</v>
      </c>
      <c r="I42" s="439" t="s">
        <v>1004</v>
      </c>
      <c r="J42" s="440"/>
      <c r="K42" s="141" t="s">
        <v>1002</v>
      </c>
      <c r="L42" s="439" t="s">
        <v>1005</v>
      </c>
      <c r="M42" s="440"/>
      <c r="N42" s="141" t="s">
        <v>1002</v>
      </c>
      <c r="O42" s="439" t="s">
        <v>1006</v>
      </c>
      <c r="P42" s="440"/>
      <c r="Q42" s="141" t="s">
        <v>1002</v>
      </c>
      <c r="R42" s="439" t="s">
        <v>1046</v>
      </c>
      <c r="S42" s="440"/>
      <c r="T42" s="141" t="s">
        <v>1002</v>
      </c>
      <c r="U42" s="439" t="s">
        <v>1055</v>
      </c>
      <c r="V42" s="440"/>
      <c r="W42" s="141" t="s">
        <v>1007</v>
      </c>
      <c r="X42" s="141" t="s">
        <v>1008</v>
      </c>
    </row>
    <row r="43" spans="1:24" ht="14.25" thickTop="1" thickBot="1">
      <c r="A43" s="161" t="s">
        <v>82</v>
      </c>
      <c r="B43" s="113" t="s">
        <v>56</v>
      </c>
      <c r="C43" s="113" t="s">
        <v>1043</v>
      </c>
      <c r="D43" s="113" t="s">
        <v>1043</v>
      </c>
      <c r="E43" s="150">
        <v>2.57</v>
      </c>
      <c r="F43" s="151">
        <f t="shared" ref="F43:F63" si="5">E43/SQRT(W43/10)</f>
        <v>1.5969202986230839</v>
      </c>
      <c r="G43" s="158" t="s">
        <v>1010</v>
      </c>
      <c r="H43" s="150">
        <v>3.22</v>
      </c>
      <c r="I43" s="151">
        <f t="shared" ref="I43:I118" si="6">H43/SQRT(W43/10)</f>
        <v>2.0008106465238642</v>
      </c>
      <c r="J43" s="147" t="s">
        <v>1021</v>
      </c>
      <c r="K43" s="150">
        <v>3.73</v>
      </c>
      <c r="L43" s="151">
        <f t="shared" ref="L43:L120" si="7">K43/SQRT(W43/10)</f>
        <v>2.3177092271844759</v>
      </c>
      <c r="M43" s="159" t="s">
        <v>1027</v>
      </c>
      <c r="N43" s="151">
        <v>1.1399999999999999</v>
      </c>
      <c r="O43" s="151">
        <f t="shared" ref="O43:O59" si="8">N43/SQRT(W43/10)</f>
        <v>0.70836153324136797</v>
      </c>
      <c r="P43" s="127" t="s">
        <v>1019</v>
      </c>
      <c r="Q43" s="150">
        <v>1.1399999999999999</v>
      </c>
      <c r="R43" s="151">
        <f>Q43/SQRT(W43/10)</f>
        <v>0.70836153324136797</v>
      </c>
      <c r="S43" s="118" t="s">
        <v>1012</v>
      </c>
      <c r="T43" s="150"/>
      <c r="U43" s="150"/>
      <c r="V43" s="150"/>
      <c r="W43" s="150">
        <v>25.9</v>
      </c>
      <c r="X43" s="115">
        <f t="shared" ref="X43:X120" si="9">SUM(F43,I43,L43,O43,R43)</f>
        <v>7.3321632388141591</v>
      </c>
    </row>
    <row r="44" spans="1:24" ht="14.25" thickTop="1" thickBot="1">
      <c r="A44" s="161" t="s">
        <v>82</v>
      </c>
      <c r="B44" s="113" t="s">
        <v>56</v>
      </c>
      <c r="C44" s="113" t="s">
        <v>22</v>
      </c>
      <c r="D44" s="113" t="s">
        <v>22</v>
      </c>
      <c r="E44" s="150">
        <v>2.79</v>
      </c>
      <c r="F44" s="151">
        <f t="shared" si="5"/>
        <v>1.6001747437471685</v>
      </c>
      <c r="G44" s="158" t="s">
        <v>1010</v>
      </c>
      <c r="H44" s="150">
        <v>3.48</v>
      </c>
      <c r="I44" s="151">
        <f t="shared" si="6"/>
        <v>1.9959168846738875</v>
      </c>
      <c r="J44" s="147" t="s">
        <v>1021</v>
      </c>
      <c r="K44" s="150">
        <v>4.42</v>
      </c>
      <c r="L44" s="151">
        <f t="shared" si="7"/>
        <v>2.5350438592697078</v>
      </c>
      <c r="M44" s="159" t="s">
        <v>1027</v>
      </c>
      <c r="N44" s="151">
        <v>4.42</v>
      </c>
      <c r="O44" s="151">
        <f t="shared" si="8"/>
        <v>2.5350438592697078</v>
      </c>
      <c r="P44" s="147" t="s">
        <v>1011</v>
      </c>
      <c r="Q44" s="150"/>
      <c r="R44" s="151"/>
      <c r="S44" s="150"/>
      <c r="T44" s="150"/>
      <c r="U44" s="150"/>
      <c r="V44" s="150"/>
      <c r="W44" s="150">
        <v>30.4</v>
      </c>
      <c r="X44" s="115">
        <f t="shared" si="9"/>
        <v>8.6661793469604724</v>
      </c>
    </row>
    <row r="45" spans="1:24" ht="14.25" thickTop="1" thickBot="1">
      <c r="A45" s="161" t="s">
        <v>82</v>
      </c>
      <c r="B45" s="113" t="s">
        <v>1056</v>
      </c>
      <c r="C45" s="113" t="s">
        <v>1043</v>
      </c>
      <c r="D45" s="113" t="s">
        <v>1043</v>
      </c>
      <c r="E45" s="150">
        <v>4.51</v>
      </c>
      <c r="F45" s="151">
        <f t="shared" si="5"/>
        <v>2.4004307923096961</v>
      </c>
      <c r="G45" s="158" t="s">
        <v>1010</v>
      </c>
      <c r="H45" s="150">
        <v>3.76</v>
      </c>
      <c r="I45" s="151">
        <f t="shared" si="6"/>
        <v>2.001246070750434</v>
      </c>
      <c r="J45" s="147" t="s">
        <v>1021</v>
      </c>
      <c r="K45" s="150">
        <v>3.01</v>
      </c>
      <c r="L45" s="151">
        <f t="shared" si="7"/>
        <v>1.6020613491911719</v>
      </c>
      <c r="M45" s="159" t="s">
        <v>1027</v>
      </c>
      <c r="N45" s="151">
        <v>1.38</v>
      </c>
      <c r="O45" s="151">
        <f t="shared" si="8"/>
        <v>0.73449988766904228</v>
      </c>
      <c r="P45" s="127" t="s">
        <v>1019</v>
      </c>
      <c r="Q45" s="150">
        <v>1.38</v>
      </c>
      <c r="R45" s="151">
        <f>Q45/SQRT(W45/10)</f>
        <v>0.73449988766904228</v>
      </c>
      <c r="S45" s="118" t="s">
        <v>1012</v>
      </c>
      <c r="T45" s="150"/>
      <c r="U45" s="150"/>
      <c r="V45" s="150"/>
      <c r="W45" s="150">
        <v>35.299999999999997</v>
      </c>
      <c r="X45" s="115">
        <f t="shared" si="9"/>
        <v>7.4727379875893867</v>
      </c>
    </row>
    <row r="46" spans="1:24" ht="14.25" thickTop="1" thickBot="1">
      <c r="A46" s="161" t="s">
        <v>82</v>
      </c>
      <c r="B46" s="113" t="s">
        <v>1056</v>
      </c>
      <c r="C46" s="113" t="s">
        <v>22</v>
      </c>
      <c r="D46" s="113" t="s">
        <v>22</v>
      </c>
      <c r="E46" s="150">
        <v>5.01</v>
      </c>
      <c r="F46" s="151">
        <f t="shared" si="5"/>
        <v>2.5500228587820306</v>
      </c>
      <c r="G46" s="158" t="s">
        <v>1010</v>
      </c>
      <c r="H46" s="150">
        <v>3.93</v>
      </c>
      <c r="I46" s="151">
        <f t="shared" si="6"/>
        <v>2.0003173323380001</v>
      </c>
      <c r="J46" s="147" t="s">
        <v>1021</v>
      </c>
      <c r="K46" s="150">
        <v>3.85</v>
      </c>
      <c r="L46" s="151">
        <f t="shared" si="7"/>
        <v>1.9595984044532571</v>
      </c>
      <c r="M46" s="159" t="s">
        <v>1027</v>
      </c>
      <c r="N46" s="151">
        <v>3.85</v>
      </c>
      <c r="O46" s="151">
        <f t="shared" si="8"/>
        <v>1.9595984044532571</v>
      </c>
      <c r="P46" s="147" t="s">
        <v>1011</v>
      </c>
      <c r="Q46" s="150"/>
      <c r="R46" s="151"/>
      <c r="S46" s="150"/>
      <c r="T46" s="150"/>
      <c r="U46" s="150"/>
      <c r="V46" s="150"/>
      <c r="W46" s="150">
        <v>38.6</v>
      </c>
      <c r="X46" s="115">
        <f t="shared" si="9"/>
        <v>8.4695370000265449</v>
      </c>
    </row>
    <row r="47" spans="1:24" ht="14.25" thickTop="1" thickBot="1">
      <c r="A47" s="161" t="s">
        <v>83</v>
      </c>
      <c r="B47" s="113" t="s">
        <v>56</v>
      </c>
      <c r="C47" s="113" t="s">
        <v>1043</v>
      </c>
      <c r="D47" s="113" t="s">
        <v>1043</v>
      </c>
      <c r="E47" s="150">
        <v>2.97</v>
      </c>
      <c r="F47" s="151">
        <f t="shared" si="5"/>
        <v>1.6036492640534357</v>
      </c>
      <c r="G47" s="158" t="s">
        <v>1010</v>
      </c>
      <c r="H47" s="150">
        <v>3.71</v>
      </c>
      <c r="I47" s="151">
        <f t="shared" si="6"/>
        <v>2.0032117069489042</v>
      </c>
      <c r="J47" s="147" t="s">
        <v>1021</v>
      </c>
      <c r="K47" s="150">
        <v>3.41</v>
      </c>
      <c r="L47" s="151">
        <f t="shared" si="7"/>
        <v>1.8412269328020927</v>
      </c>
      <c r="M47" s="159" t="s">
        <v>1027</v>
      </c>
      <c r="N47" s="151">
        <v>1.48</v>
      </c>
      <c r="O47" s="151">
        <f t="shared" si="8"/>
        <v>0.79912488579093754</v>
      </c>
      <c r="P47" s="126" t="s">
        <v>1016</v>
      </c>
      <c r="Q47" s="150">
        <v>1.49</v>
      </c>
      <c r="R47" s="151">
        <f>Q47/SQRT(W47/10)</f>
        <v>0.8045243782624979</v>
      </c>
      <c r="S47" s="127" t="s">
        <v>1019</v>
      </c>
      <c r="T47" s="150"/>
      <c r="U47" s="150"/>
      <c r="V47" s="150"/>
      <c r="W47" s="150">
        <v>34.299999999999997</v>
      </c>
      <c r="X47" s="115">
        <f t="shared" si="9"/>
        <v>7.0517371678578682</v>
      </c>
    </row>
    <row r="48" spans="1:24" ht="14.25" thickTop="1" thickBot="1">
      <c r="A48" s="161" t="s">
        <v>83</v>
      </c>
      <c r="B48" s="113" t="s">
        <v>56</v>
      </c>
      <c r="C48" s="113" t="s">
        <v>22</v>
      </c>
      <c r="D48" s="113" t="s">
        <v>22</v>
      </c>
      <c r="E48" s="150">
        <v>2.98</v>
      </c>
      <c r="F48" s="151">
        <f t="shared" si="5"/>
        <v>1.6020579251000018</v>
      </c>
      <c r="G48" s="158" t="s">
        <v>1010</v>
      </c>
      <c r="H48" s="150">
        <v>3.72</v>
      </c>
      <c r="I48" s="151">
        <f t="shared" si="6"/>
        <v>1.9998843897221499</v>
      </c>
      <c r="J48" s="147" t="s">
        <v>1021</v>
      </c>
      <c r="K48" s="150">
        <v>5.35</v>
      </c>
      <c r="L48" s="151">
        <f t="shared" si="7"/>
        <v>2.8761778185520162</v>
      </c>
      <c r="M48" s="159" t="s">
        <v>1027</v>
      </c>
      <c r="N48" s="151">
        <v>1.49</v>
      </c>
      <c r="O48" s="151">
        <f t="shared" si="8"/>
        <v>0.80102896255000089</v>
      </c>
      <c r="P48" s="126" t="s">
        <v>1016</v>
      </c>
      <c r="Q48" s="150"/>
      <c r="R48" s="151"/>
      <c r="S48" s="150"/>
      <c r="T48" s="150"/>
      <c r="U48" s="150"/>
      <c r="V48" s="150"/>
      <c r="W48" s="150">
        <v>34.6</v>
      </c>
      <c r="X48" s="115">
        <f t="shared" si="9"/>
        <v>7.2791490959241685</v>
      </c>
    </row>
    <row r="49" spans="1:24" ht="14.25" thickTop="1" thickBot="1">
      <c r="A49" s="161" t="s">
        <v>83</v>
      </c>
      <c r="B49" s="113" t="s">
        <v>1056</v>
      </c>
      <c r="C49" s="113" t="s">
        <v>22</v>
      </c>
      <c r="D49" s="113" t="s">
        <v>22</v>
      </c>
      <c r="E49" s="150">
        <v>3.23</v>
      </c>
      <c r="F49" s="151">
        <f t="shared" si="5"/>
        <v>1.7</v>
      </c>
      <c r="G49" s="158" t="s">
        <v>1010</v>
      </c>
      <c r="H49" s="150">
        <v>3.8</v>
      </c>
      <c r="I49" s="151">
        <f t="shared" si="6"/>
        <v>1.9999999999999998</v>
      </c>
      <c r="J49" s="147" t="s">
        <v>1021</v>
      </c>
      <c r="K49" s="150">
        <v>4.18</v>
      </c>
      <c r="L49" s="151">
        <f t="shared" si="7"/>
        <v>2.1999999999999997</v>
      </c>
      <c r="M49" s="159" t="s">
        <v>1027</v>
      </c>
      <c r="N49" s="151">
        <v>0.76</v>
      </c>
      <c r="O49" s="151">
        <f t="shared" si="8"/>
        <v>0.39999999999999997</v>
      </c>
      <c r="P49" s="120" t="s">
        <v>1013</v>
      </c>
      <c r="Q49" s="150"/>
      <c r="R49" s="151"/>
      <c r="S49" s="150"/>
      <c r="T49" s="150"/>
      <c r="U49" s="150"/>
      <c r="V49" s="150"/>
      <c r="W49" s="150">
        <v>36.1</v>
      </c>
      <c r="X49" s="115">
        <f t="shared" si="9"/>
        <v>6.3</v>
      </c>
    </row>
    <row r="50" spans="1:24" ht="14.25" thickTop="1" thickBot="1">
      <c r="A50" s="161" t="s">
        <v>83</v>
      </c>
      <c r="B50" s="113" t="s">
        <v>1056</v>
      </c>
      <c r="C50" s="113" t="s">
        <v>1043</v>
      </c>
      <c r="D50" s="113" t="s">
        <v>1043</v>
      </c>
      <c r="E50" s="150">
        <v>3.1</v>
      </c>
      <c r="F50" s="151">
        <f t="shared" si="5"/>
        <v>1.5987029317011296</v>
      </c>
      <c r="G50" s="158" t="s">
        <v>1010</v>
      </c>
      <c r="H50" s="150">
        <v>3.88</v>
      </c>
      <c r="I50" s="151">
        <f t="shared" si="6"/>
        <v>2.0009572177420591</v>
      </c>
      <c r="J50" s="147" t="s">
        <v>1021</v>
      </c>
      <c r="K50" s="150">
        <v>2.71</v>
      </c>
      <c r="L50" s="151">
        <f t="shared" si="7"/>
        <v>1.397575788680665</v>
      </c>
      <c r="M50" s="159" t="s">
        <v>1027</v>
      </c>
      <c r="N50" s="151">
        <v>0.78</v>
      </c>
      <c r="O50" s="151">
        <f t="shared" si="8"/>
        <v>0.40225428604092944</v>
      </c>
      <c r="P50" s="120" t="s">
        <v>1013</v>
      </c>
      <c r="Q50" s="150">
        <v>1.36</v>
      </c>
      <c r="R50" s="151">
        <f t="shared" ref="R50:R51" si="10">Q50/SQRT(W50/10)</f>
        <v>0.70136644745597954</v>
      </c>
      <c r="S50" s="127" t="s">
        <v>1019</v>
      </c>
      <c r="T50" s="150"/>
      <c r="U50" s="150"/>
      <c r="V50" s="150"/>
      <c r="W50" s="150">
        <v>37.6</v>
      </c>
      <c r="X50" s="115">
        <f t="shared" si="9"/>
        <v>6.1008566716207628</v>
      </c>
    </row>
    <row r="51" spans="1:24" ht="14.25" thickTop="1" thickBot="1">
      <c r="A51" s="161" t="s">
        <v>84</v>
      </c>
      <c r="B51" s="113" t="s">
        <v>56</v>
      </c>
      <c r="C51" s="113" t="s">
        <v>1043</v>
      </c>
      <c r="D51" s="113" t="s">
        <v>1043</v>
      </c>
      <c r="E51" s="150">
        <v>2.98</v>
      </c>
      <c r="F51" s="151">
        <f t="shared" si="5"/>
        <v>1.5997478187431564</v>
      </c>
      <c r="G51" s="158" t="s">
        <v>1010</v>
      </c>
      <c r="H51" s="150">
        <v>3.73</v>
      </c>
      <c r="I51" s="151">
        <f t="shared" si="6"/>
        <v>2.0023689140644203</v>
      </c>
      <c r="J51" s="147" t="s">
        <v>1021</v>
      </c>
      <c r="K51" s="150">
        <v>1.08</v>
      </c>
      <c r="L51" s="151">
        <f t="shared" si="7"/>
        <v>0.57977437726262049</v>
      </c>
      <c r="M51" s="159" t="s">
        <v>1027</v>
      </c>
      <c r="N51" s="151">
        <v>1.89</v>
      </c>
      <c r="O51" s="151">
        <f t="shared" si="8"/>
        <v>1.0146051602095856</v>
      </c>
      <c r="P51" s="127" t="s">
        <v>1019</v>
      </c>
      <c r="Q51" s="150">
        <v>6.48</v>
      </c>
      <c r="R51" s="151">
        <f t="shared" si="10"/>
        <v>3.4786462635757229</v>
      </c>
      <c r="S51" s="116" t="s">
        <v>1014</v>
      </c>
      <c r="T51" s="150"/>
      <c r="U51" s="150"/>
      <c r="V51" s="150"/>
      <c r="W51" s="150">
        <v>34.700000000000003</v>
      </c>
      <c r="X51" s="115">
        <f t="shared" si="9"/>
        <v>8.6751425338555066</v>
      </c>
    </row>
    <row r="52" spans="1:24" ht="14.25" thickTop="1" thickBot="1">
      <c r="A52" s="164" t="s">
        <v>84</v>
      </c>
      <c r="B52" s="160" t="s">
        <v>56</v>
      </c>
      <c r="C52" s="160" t="s">
        <v>22</v>
      </c>
      <c r="D52" s="160" t="s">
        <v>22</v>
      </c>
      <c r="E52" s="150">
        <v>3.18</v>
      </c>
      <c r="F52" s="151">
        <f t="shared" si="5"/>
        <v>1.6000316452566758</v>
      </c>
      <c r="G52" s="158" t="s">
        <v>1010</v>
      </c>
      <c r="H52" s="150">
        <v>3.97</v>
      </c>
      <c r="I52" s="151">
        <f t="shared" si="6"/>
        <v>1.9975237835437116</v>
      </c>
      <c r="J52" s="147" t="s">
        <v>1021</v>
      </c>
      <c r="K52" s="150">
        <v>1.8</v>
      </c>
      <c r="L52" s="151">
        <f t="shared" si="7"/>
        <v>0.90567828976792963</v>
      </c>
      <c r="M52" s="159" t="s">
        <v>1027</v>
      </c>
      <c r="N52" s="151">
        <v>10.8</v>
      </c>
      <c r="O52" s="149">
        <f t="shared" si="8"/>
        <v>5.4340697386075787</v>
      </c>
      <c r="P52" s="116" t="s">
        <v>1014</v>
      </c>
      <c r="Q52" s="150"/>
      <c r="R52" s="151"/>
      <c r="S52" s="150"/>
      <c r="T52" s="150"/>
      <c r="U52" s="150"/>
      <c r="V52" s="150"/>
      <c r="W52" s="150">
        <v>39.5</v>
      </c>
      <c r="X52" s="115">
        <f t="shared" si="9"/>
        <v>9.9373034571758971</v>
      </c>
    </row>
    <row r="53" spans="1:24" ht="14.25" thickTop="1" thickBot="1">
      <c r="A53" s="161" t="s">
        <v>84</v>
      </c>
      <c r="B53" s="113" t="s">
        <v>1056</v>
      </c>
      <c r="C53" s="113" t="s">
        <v>1043</v>
      </c>
      <c r="D53" s="113" t="s">
        <v>1043</v>
      </c>
      <c r="E53" s="150">
        <v>1.1299999999999999</v>
      </c>
      <c r="F53" s="151">
        <f t="shared" si="5"/>
        <v>0.55072830207629453</v>
      </c>
      <c r="G53" s="158" t="s">
        <v>1010</v>
      </c>
      <c r="H53" s="150">
        <v>4.0999999999999996</v>
      </c>
      <c r="I53" s="151">
        <f t="shared" si="6"/>
        <v>1.9982177331971751</v>
      </c>
      <c r="J53" s="147" t="s">
        <v>1021</v>
      </c>
      <c r="K53" s="150">
        <v>3.28</v>
      </c>
      <c r="L53" s="151">
        <f t="shared" si="7"/>
        <v>1.5985741865577401</v>
      </c>
      <c r="M53" s="159" t="s">
        <v>1027</v>
      </c>
      <c r="N53" s="151">
        <v>2.15</v>
      </c>
      <c r="O53" s="151">
        <f t="shared" si="8"/>
        <v>1.0478458844814456</v>
      </c>
      <c r="P53" s="127" t="s">
        <v>1019</v>
      </c>
      <c r="Q53" s="150">
        <v>7.39</v>
      </c>
      <c r="R53" s="151">
        <f>Q53/SQRT(W53/10)</f>
        <v>3.601665621543201</v>
      </c>
      <c r="S53" s="147" t="s">
        <v>1011</v>
      </c>
      <c r="T53" s="150"/>
      <c r="U53" s="150"/>
      <c r="V53" s="150"/>
      <c r="W53" s="150">
        <v>42.1</v>
      </c>
      <c r="X53" s="115">
        <f t="shared" si="9"/>
        <v>8.7970317278558561</v>
      </c>
    </row>
    <row r="54" spans="1:24" ht="14.25" thickTop="1" thickBot="1">
      <c r="A54" s="161" t="s">
        <v>84</v>
      </c>
      <c r="B54" s="113" t="s">
        <v>1056</v>
      </c>
      <c r="C54" s="113" t="s">
        <v>22</v>
      </c>
      <c r="D54" s="113" t="s">
        <v>22</v>
      </c>
      <c r="E54" s="150">
        <v>5.55</v>
      </c>
      <c r="F54" s="151">
        <f t="shared" si="5"/>
        <v>2.551892718787951</v>
      </c>
      <c r="G54" s="158" t="s">
        <v>1010</v>
      </c>
      <c r="H54" s="150">
        <v>4.3499999999999996</v>
      </c>
      <c r="I54" s="151">
        <f t="shared" si="6"/>
        <v>2.0001321309419073</v>
      </c>
      <c r="J54" s="147" t="s">
        <v>1021</v>
      </c>
      <c r="K54" s="150">
        <v>1.52</v>
      </c>
      <c r="L54" s="151">
        <f t="shared" si="7"/>
        <v>0.69889674460498841</v>
      </c>
      <c r="M54" s="159" t="s">
        <v>1027</v>
      </c>
      <c r="N54" s="151">
        <v>9.14</v>
      </c>
      <c r="O54" s="151">
        <f t="shared" si="8"/>
        <v>4.2025764774273648</v>
      </c>
      <c r="P54" s="116" t="s">
        <v>1014</v>
      </c>
      <c r="Q54" s="150"/>
      <c r="R54" s="151"/>
      <c r="S54" s="150"/>
      <c r="T54" s="150"/>
      <c r="U54" s="150"/>
      <c r="V54" s="150"/>
      <c r="W54" s="150">
        <v>47.3</v>
      </c>
      <c r="X54" s="115">
        <f t="shared" si="9"/>
        <v>9.4534980717622119</v>
      </c>
    </row>
    <row r="55" spans="1:24" ht="14.25" thickTop="1" thickBot="1">
      <c r="A55" s="161" t="s">
        <v>1017</v>
      </c>
      <c r="B55" s="113" t="s">
        <v>56</v>
      </c>
      <c r="C55" s="113" t="s">
        <v>1043</v>
      </c>
      <c r="D55" s="113" t="s">
        <v>1043</v>
      </c>
      <c r="E55" s="150">
        <v>2.61</v>
      </c>
      <c r="F55" s="151">
        <f t="shared" si="5"/>
        <v>1.6002936760557607</v>
      </c>
      <c r="G55" s="158" t="s">
        <v>1010</v>
      </c>
      <c r="H55" s="150">
        <v>3.26</v>
      </c>
      <c r="I55" s="151">
        <f t="shared" si="6"/>
        <v>1.9988342467209883</v>
      </c>
      <c r="J55" s="147" t="s">
        <v>1021</v>
      </c>
      <c r="K55" s="150">
        <v>2.46</v>
      </c>
      <c r="L55" s="151">
        <f t="shared" si="7"/>
        <v>1.5083227751330157</v>
      </c>
      <c r="M55" s="159" t="s">
        <v>1027</v>
      </c>
      <c r="N55" s="151">
        <v>1.66</v>
      </c>
      <c r="O55" s="151">
        <f t="shared" si="8"/>
        <v>1.0178113035450431</v>
      </c>
      <c r="P55" s="127" t="s">
        <v>1019</v>
      </c>
      <c r="Q55" s="150">
        <v>3.03</v>
      </c>
      <c r="R55" s="151">
        <f>Q55/SQRT(W55/10)</f>
        <v>1.8578121986394462</v>
      </c>
      <c r="S55" s="147" t="s">
        <v>1011</v>
      </c>
      <c r="T55" s="150"/>
      <c r="U55" s="150"/>
      <c r="V55" s="150"/>
      <c r="W55" s="150">
        <v>26.6</v>
      </c>
      <c r="X55" s="115">
        <f t="shared" si="9"/>
        <v>7.9830742000942543</v>
      </c>
    </row>
    <row r="56" spans="1:24" ht="14.25" thickTop="1" thickBot="1">
      <c r="A56" s="161" t="s">
        <v>1017</v>
      </c>
      <c r="B56" s="113" t="s">
        <v>56</v>
      </c>
      <c r="C56" s="113" t="s">
        <v>22</v>
      </c>
      <c r="D56" s="113" t="s">
        <v>22</v>
      </c>
      <c r="E56" s="150">
        <v>2.82</v>
      </c>
      <c r="F56" s="151">
        <f t="shared" si="5"/>
        <v>1.6016523725767227</v>
      </c>
      <c r="G56" s="158" t="s">
        <v>1010</v>
      </c>
      <c r="H56" s="150">
        <v>3.52</v>
      </c>
      <c r="I56" s="151">
        <f t="shared" si="6"/>
        <v>1.9992256565496682</v>
      </c>
      <c r="J56" s="147" t="s">
        <v>1021</v>
      </c>
      <c r="K56" s="150">
        <v>4.1500000000000004</v>
      </c>
      <c r="L56" s="151">
        <f t="shared" si="7"/>
        <v>2.357041612125319</v>
      </c>
      <c r="M56" s="159" t="s">
        <v>1027</v>
      </c>
      <c r="N56" s="151">
        <v>5.0999999999999996</v>
      </c>
      <c r="O56" s="151">
        <f t="shared" si="8"/>
        <v>2.8966053546600303</v>
      </c>
      <c r="P56" s="147" t="s">
        <v>1011</v>
      </c>
      <c r="Q56" s="150"/>
      <c r="R56" s="151"/>
      <c r="S56" s="150"/>
      <c r="T56" s="150"/>
      <c r="U56" s="150"/>
      <c r="V56" s="150"/>
      <c r="W56" s="150">
        <v>31</v>
      </c>
      <c r="X56" s="115">
        <f t="shared" si="9"/>
        <v>8.8545249959117402</v>
      </c>
    </row>
    <row r="57" spans="1:24" ht="14.25" thickTop="1" thickBot="1">
      <c r="A57" s="161" t="s">
        <v>1017</v>
      </c>
      <c r="B57" s="113" t="s">
        <v>1056</v>
      </c>
      <c r="C57" s="113" t="s">
        <v>1043</v>
      </c>
      <c r="D57" s="113" t="s">
        <v>1043</v>
      </c>
      <c r="E57" s="150">
        <v>3.05</v>
      </c>
      <c r="F57" s="151">
        <f t="shared" si="5"/>
        <v>1.5584771974381677</v>
      </c>
      <c r="G57" s="158" t="s">
        <v>1010</v>
      </c>
      <c r="H57" s="150">
        <v>3.92</v>
      </c>
      <c r="I57" s="151">
        <f t="shared" si="6"/>
        <v>2.0030264308057761</v>
      </c>
      <c r="J57" s="147" t="s">
        <v>1021</v>
      </c>
      <c r="K57" s="150">
        <v>3.13</v>
      </c>
      <c r="L57" s="151">
        <f t="shared" si="7"/>
        <v>1.5993552878627755</v>
      </c>
      <c r="M57" s="159" t="s">
        <v>1027</v>
      </c>
      <c r="N57" s="151">
        <v>2.06</v>
      </c>
      <c r="O57" s="151">
        <f t="shared" si="8"/>
        <v>1.0526108284336477</v>
      </c>
      <c r="P57" s="127" t="s">
        <v>1019</v>
      </c>
      <c r="Q57" s="150">
        <v>3.76</v>
      </c>
      <c r="R57" s="151">
        <f>Q57/SQRT(W57/10)</f>
        <v>1.9212702499565608</v>
      </c>
      <c r="S57" s="147" t="s">
        <v>1011</v>
      </c>
      <c r="T57" s="150"/>
      <c r="U57" s="150"/>
      <c r="V57" s="150"/>
      <c r="W57" s="150">
        <v>38.299999999999997</v>
      </c>
      <c r="X57" s="115">
        <f t="shared" si="9"/>
        <v>8.1347399944969272</v>
      </c>
    </row>
    <row r="58" spans="1:24" ht="14.25" thickTop="1" thickBot="1">
      <c r="A58" s="161" t="s">
        <v>1017</v>
      </c>
      <c r="B58" s="113" t="s">
        <v>1056</v>
      </c>
      <c r="C58" s="113" t="s">
        <v>22</v>
      </c>
      <c r="D58" s="113" t="s">
        <v>22</v>
      </c>
      <c r="E58" s="150">
        <v>5.42</v>
      </c>
      <c r="F58" s="151">
        <f t="shared" si="5"/>
        <v>2.55217832266622</v>
      </c>
      <c r="G58" s="158" t="s">
        <v>1010</v>
      </c>
      <c r="H58" s="150">
        <v>4.25</v>
      </c>
      <c r="I58" s="151">
        <f t="shared" si="6"/>
        <v>2.0012468397290473</v>
      </c>
      <c r="J58" s="147" t="s">
        <v>1021</v>
      </c>
      <c r="K58" s="150">
        <v>3.87</v>
      </c>
      <c r="L58" s="151">
        <f t="shared" si="7"/>
        <v>1.8223118281768029</v>
      </c>
      <c r="M58" s="159" t="s">
        <v>1027</v>
      </c>
      <c r="N58" s="151">
        <v>4.76</v>
      </c>
      <c r="O58" s="151">
        <f t="shared" si="8"/>
        <v>2.2413964604965328</v>
      </c>
      <c r="P58" s="147" t="s">
        <v>1011</v>
      </c>
      <c r="Q58" s="150"/>
      <c r="R58" s="151"/>
      <c r="S58" s="150"/>
      <c r="T58" s="150"/>
      <c r="U58" s="150"/>
      <c r="V58" s="150"/>
      <c r="W58" s="150">
        <v>45.1</v>
      </c>
      <c r="X58" s="115">
        <f t="shared" si="9"/>
        <v>8.6171334510686037</v>
      </c>
    </row>
    <row r="59" spans="1:24" ht="14.25" thickTop="1" thickBot="1">
      <c r="A59" s="161" t="s">
        <v>1018</v>
      </c>
      <c r="B59" s="113" t="s">
        <v>56</v>
      </c>
      <c r="C59" s="113" t="s">
        <v>1043</v>
      </c>
      <c r="D59" s="113" t="s">
        <v>1043</v>
      </c>
      <c r="E59" s="150">
        <v>2.48</v>
      </c>
      <c r="F59" s="151">
        <f t="shared" si="5"/>
        <v>1.5975084334740604</v>
      </c>
      <c r="G59" s="158" t="s">
        <v>1010</v>
      </c>
      <c r="H59" s="150">
        <v>3.1</v>
      </c>
      <c r="I59" s="151">
        <f t="shared" si="6"/>
        <v>1.9968855418425755</v>
      </c>
      <c r="J59" s="147" t="s">
        <v>1021</v>
      </c>
      <c r="K59" s="150">
        <v>3.6</v>
      </c>
      <c r="L59" s="151">
        <f t="shared" si="7"/>
        <v>2.3189638550429912</v>
      </c>
      <c r="M59" s="159" t="s">
        <v>1027</v>
      </c>
      <c r="N59" s="151">
        <v>1.58</v>
      </c>
      <c r="O59" s="151">
        <f t="shared" si="8"/>
        <v>1.0177674697133128</v>
      </c>
      <c r="P59" s="127" t="s">
        <v>1019</v>
      </c>
      <c r="Q59" s="150"/>
      <c r="R59" s="151"/>
      <c r="S59" s="150"/>
      <c r="T59" s="150"/>
      <c r="U59" s="150"/>
      <c r="V59" s="150"/>
      <c r="W59" s="150">
        <v>24.1</v>
      </c>
      <c r="X59" s="115">
        <f t="shared" si="9"/>
        <v>6.9311253000729396</v>
      </c>
    </row>
    <row r="60" spans="1:24" ht="14.25" thickTop="1" thickBot="1">
      <c r="A60" s="162" t="s">
        <v>1018</v>
      </c>
      <c r="B60" s="163" t="s">
        <v>56</v>
      </c>
      <c r="C60" s="163" t="s">
        <v>22</v>
      </c>
      <c r="D60" s="163" t="s">
        <v>22</v>
      </c>
      <c r="E60" s="150">
        <v>2.17</v>
      </c>
      <c r="F60" s="151">
        <f t="shared" si="5"/>
        <v>1.2786847626456734</v>
      </c>
      <c r="G60" s="158" t="s">
        <v>1010</v>
      </c>
      <c r="H60" s="150">
        <v>3.4</v>
      </c>
      <c r="I60" s="151">
        <f t="shared" si="6"/>
        <v>2.0034692133618845</v>
      </c>
      <c r="J60" s="147" t="s">
        <v>1021</v>
      </c>
      <c r="K60" s="150">
        <v>6.7</v>
      </c>
      <c r="L60" s="151">
        <f t="shared" si="7"/>
        <v>3.9480128616248904</v>
      </c>
      <c r="M60" s="159" t="s">
        <v>1027</v>
      </c>
      <c r="N60" s="151"/>
      <c r="O60" s="151"/>
      <c r="P60" s="150"/>
      <c r="Q60" s="150"/>
      <c r="R60" s="151"/>
      <c r="S60" s="150"/>
      <c r="T60" s="150"/>
      <c r="U60" s="150"/>
      <c r="V60" s="150"/>
      <c r="W60" s="150">
        <v>28.8</v>
      </c>
      <c r="X60" s="115">
        <f t="shared" si="9"/>
        <v>7.2301668376324484</v>
      </c>
    </row>
    <row r="61" spans="1:24" ht="14.25" thickTop="1" thickBot="1">
      <c r="A61" s="161" t="s">
        <v>1018</v>
      </c>
      <c r="B61" s="113" t="s">
        <v>1056</v>
      </c>
      <c r="C61" s="113" t="s">
        <v>1043</v>
      </c>
      <c r="D61" s="113" t="s">
        <v>1043</v>
      </c>
      <c r="E61" s="150">
        <v>4.13</v>
      </c>
      <c r="F61" s="151">
        <f t="shared" si="5"/>
        <v>2.4005137400598682</v>
      </c>
      <c r="G61" s="158" t="s">
        <v>1010</v>
      </c>
      <c r="H61" s="150">
        <v>3.44</v>
      </c>
      <c r="I61" s="151">
        <f t="shared" si="6"/>
        <v>1.9994593863936916</v>
      </c>
      <c r="J61" s="147" t="s">
        <v>1021</v>
      </c>
      <c r="K61" s="150">
        <v>2.75</v>
      </c>
      <c r="L61" s="151">
        <f t="shared" si="7"/>
        <v>1.5984050327275152</v>
      </c>
      <c r="M61" s="159" t="s">
        <v>1027</v>
      </c>
      <c r="N61" s="151">
        <v>1.81</v>
      </c>
      <c r="O61" s="151">
        <f>N61/SQRT(W61/10)</f>
        <v>1.0520411306315645</v>
      </c>
      <c r="P61" s="127" t="s">
        <v>1019</v>
      </c>
      <c r="Q61" s="150"/>
      <c r="R61" s="151"/>
      <c r="S61" s="150"/>
      <c r="T61" s="150"/>
      <c r="U61" s="150"/>
      <c r="V61" s="150"/>
      <c r="W61" s="150">
        <v>29.6</v>
      </c>
      <c r="X61" s="115">
        <f t="shared" si="9"/>
        <v>7.0504192898126394</v>
      </c>
    </row>
    <row r="62" spans="1:24" ht="14.25" thickTop="1" thickBot="1">
      <c r="A62" s="161" t="s">
        <v>1018</v>
      </c>
      <c r="B62" s="113" t="s">
        <v>1056</v>
      </c>
      <c r="C62" s="113" t="s">
        <v>22</v>
      </c>
      <c r="D62" s="113" t="s">
        <v>22</v>
      </c>
      <c r="E62" s="150">
        <v>4.84</v>
      </c>
      <c r="F62" s="151">
        <f t="shared" si="5"/>
        <v>2.5473684210526315</v>
      </c>
      <c r="G62" s="158" t="s">
        <v>1010</v>
      </c>
      <c r="H62" s="150">
        <v>3.04</v>
      </c>
      <c r="I62" s="151">
        <f t="shared" si="6"/>
        <v>1.5999999999999999</v>
      </c>
      <c r="J62" s="147" t="s">
        <v>1021</v>
      </c>
      <c r="K62" s="150">
        <v>6.08</v>
      </c>
      <c r="L62" s="151">
        <f t="shared" si="7"/>
        <v>3.1999999999999997</v>
      </c>
      <c r="M62" s="159" t="s">
        <v>1027</v>
      </c>
      <c r="N62" s="151"/>
      <c r="O62" s="151"/>
      <c r="P62" s="150"/>
      <c r="Q62" s="150"/>
      <c r="R62" s="151"/>
      <c r="S62" s="150"/>
      <c r="T62" s="150"/>
      <c r="U62" s="150"/>
      <c r="V62" s="150"/>
      <c r="W62" s="150">
        <v>36.1</v>
      </c>
      <c r="X62" s="115">
        <f t="shared" si="9"/>
        <v>7.3473684210526304</v>
      </c>
    </row>
    <row r="63" spans="1:24" ht="14.25" thickTop="1" thickBot="1">
      <c r="A63" s="161" t="s">
        <v>87</v>
      </c>
      <c r="B63" s="113" t="s">
        <v>56</v>
      </c>
      <c r="C63" s="113" t="s">
        <v>22</v>
      </c>
      <c r="D63" s="113" t="s">
        <v>22</v>
      </c>
      <c r="E63" s="150">
        <v>1.95</v>
      </c>
      <c r="F63" s="151">
        <f t="shared" si="5"/>
        <v>1.1184017026189887</v>
      </c>
      <c r="G63" s="158" t="s">
        <v>1010</v>
      </c>
      <c r="H63" s="150">
        <v>3.48</v>
      </c>
      <c r="I63" s="151">
        <f t="shared" si="6"/>
        <v>1.9959168846738875</v>
      </c>
      <c r="J63" s="147" t="s">
        <v>1021</v>
      </c>
      <c r="K63" s="150">
        <v>6.32</v>
      </c>
      <c r="L63" s="151">
        <f t="shared" si="7"/>
        <v>3.6247685951548765</v>
      </c>
      <c r="M63" s="159" t="s">
        <v>1027</v>
      </c>
      <c r="N63" s="151">
        <v>1.67</v>
      </c>
      <c r="O63" s="151">
        <f t="shared" ref="O63:O78" si="11">N63/SQRT(W63/10)</f>
        <v>0.95781068890959542</v>
      </c>
      <c r="P63" s="126" t="s">
        <v>1016</v>
      </c>
      <c r="Q63" s="150"/>
      <c r="R63" s="151"/>
      <c r="S63" s="150"/>
      <c r="T63" s="150"/>
      <c r="U63" s="150"/>
      <c r="V63" s="150"/>
      <c r="W63" s="150">
        <v>30.4</v>
      </c>
      <c r="X63" s="115">
        <f t="shared" si="9"/>
        <v>7.6968978713573479</v>
      </c>
    </row>
    <row r="64" spans="1:24" ht="14.25" thickTop="1" thickBot="1">
      <c r="A64" s="161" t="s">
        <v>87</v>
      </c>
      <c r="B64" s="113" t="s">
        <v>56</v>
      </c>
      <c r="C64" s="113" t="s">
        <v>1043</v>
      </c>
      <c r="D64" s="113" t="s">
        <v>1043</v>
      </c>
      <c r="E64" s="150">
        <v>2.88</v>
      </c>
      <c r="F64" s="151">
        <f>E64/SQRT(W64/10)</f>
        <v>1.5999999999999999</v>
      </c>
      <c r="G64" s="158" t="s">
        <v>1010</v>
      </c>
      <c r="H64" s="150">
        <v>3.6</v>
      </c>
      <c r="I64" s="151">
        <f t="shared" si="6"/>
        <v>2</v>
      </c>
      <c r="J64" s="147" t="s">
        <v>1021</v>
      </c>
      <c r="K64" s="150">
        <v>4.17</v>
      </c>
      <c r="L64" s="151">
        <f t="shared" si="7"/>
        <v>2.3166666666666664</v>
      </c>
      <c r="M64" s="159" t="s">
        <v>1027</v>
      </c>
      <c r="N64" s="151">
        <v>1.28</v>
      </c>
      <c r="O64" s="151">
        <f t="shared" si="11"/>
        <v>0.71111111111111114</v>
      </c>
      <c r="P64" s="127" t="s">
        <v>1019</v>
      </c>
      <c r="Q64" s="150">
        <v>1.1000000000000001</v>
      </c>
      <c r="R64" s="151">
        <f t="shared" ref="R64:R65" si="12">Q64/SQRT(W64/10)</f>
        <v>0.61111111111111116</v>
      </c>
      <c r="S64" s="120" t="s">
        <v>1013</v>
      </c>
      <c r="T64" s="150"/>
      <c r="U64" s="150"/>
      <c r="V64" s="150"/>
      <c r="W64" s="150">
        <v>32.4</v>
      </c>
      <c r="X64" s="115">
        <f t="shared" si="9"/>
        <v>7.2388888888888889</v>
      </c>
    </row>
    <row r="65" spans="1:24" ht="14.25" thickTop="1" thickBot="1">
      <c r="A65" s="161" t="s">
        <v>87</v>
      </c>
      <c r="B65" s="113" t="s">
        <v>1056</v>
      </c>
      <c r="C65" s="113" t="s">
        <v>1043</v>
      </c>
      <c r="D65" s="113" t="s">
        <v>1043</v>
      </c>
      <c r="E65" s="150">
        <v>4.67</v>
      </c>
      <c r="F65" s="151">
        <f t="shared" ref="F65:F118" si="13">E65/SQRT(W65/10)</f>
        <v>2.4019888144098975</v>
      </c>
      <c r="G65" s="158" t="s">
        <v>1010</v>
      </c>
      <c r="H65" s="150">
        <v>3.89</v>
      </c>
      <c r="I65" s="151">
        <f t="shared" si="6"/>
        <v>2.0008001045084587</v>
      </c>
      <c r="J65" s="147" t="s">
        <v>1021</v>
      </c>
      <c r="K65" s="150">
        <v>3.11</v>
      </c>
      <c r="L65" s="151">
        <f t="shared" si="7"/>
        <v>1.5996113946070194</v>
      </c>
      <c r="M65" s="159" t="s">
        <v>1027</v>
      </c>
      <c r="N65" s="151">
        <v>1.43</v>
      </c>
      <c r="O65" s="151">
        <f t="shared" si="11"/>
        <v>0.73551263481930473</v>
      </c>
      <c r="P65" s="127" t="s">
        <v>1019</v>
      </c>
      <c r="Q65" s="150">
        <v>1.23</v>
      </c>
      <c r="R65" s="151">
        <f t="shared" si="12"/>
        <v>0.63264373484457681</v>
      </c>
      <c r="S65" s="120" t="s">
        <v>1013</v>
      </c>
      <c r="T65" s="150"/>
      <c r="U65" s="150"/>
      <c r="V65" s="150"/>
      <c r="W65" s="150">
        <v>37.799999999999997</v>
      </c>
      <c r="X65" s="115">
        <f t="shared" si="9"/>
        <v>7.3705566831892568</v>
      </c>
    </row>
    <row r="66" spans="1:24" ht="14.25" thickTop="1" thickBot="1">
      <c r="A66" s="161" t="s">
        <v>87</v>
      </c>
      <c r="B66" s="113" t="s">
        <v>1056</v>
      </c>
      <c r="C66" s="113" t="s">
        <v>22</v>
      </c>
      <c r="D66" s="113" t="s">
        <v>22</v>
      </c>
      <c r="E66" s="150">
        <v>5.1100000000000003</v>
      </c>
      <c r="F66" s="151">
        <f t="shared" si="13"/>
        <v>2.5518122258328932</v>
      </c>
      <c r="G66" s="158" t="s">
        <v>1010</v>
      </c>
      <c r="H66" s="150">
        <v>4.01</v>
      </c>
      <c r="I66" s="151">
        <f t="shared" si="6"/>
        <v>2.0024984394500782</v>
      </c>
      <c r="J66" s="147" t="s">
        <v>1021</v>
      </c>
      <c r="K66" s="150">
        <v>4.6500000000000004</v>
      </c>
      <c r="L66" s="151">
        <f t="shared" si="7"/>
        <v>2.3220991878909891</v>
      </c>
      <c r="M66" s="159" t="s">
        <v>1027</v>
      </c>
      <c r="N66" s="151">
        <v>1.92</v>
      </c>
      <c r="O66" s="151">
        <f t="shared" si="11"/>
        <v>0.95880224532273084</v>
      </c>
      <c r="P66" s="126" t="s">
        <v>1016</v>
      </c>
      <c r="Q66" s="150"/>
      <c r="R66" s="151"/>
      <c r="S66" s="150"/>
      <c r="T66" s="150"/>
      <c r="U66" s="150"/>
      <c r="V66" s="150"/>
      <c r="W66" s="150">
        <v>40.1</v>
      </c>
      <c r="X66" s="115">
        <f t="shared" si="9"/>
        <v>7.8352120984966911</v>
      </c>
    </row>
    <row r="67" spans="1:24" ht="14.25" thickTop="1" thickBot="1">
      <c r="A67" s="161" t="s">
        <v>88</v>
      </c>
      <c r="B67" s="113" t="s">
        <v>56</v>
      </c>
      <c r="C67" s="113" t="s">
        <v>1043</v>
      </c>
      <c r="D67" s="113" t="s">
        <v>1043</v>
      </c>
      <c r="E67" s="150">
        <v>2.48</v>
      </c>
      <c r="F67" s="151">
        <f t="shared" si="13"/>
        <v>1.5975084334740604</v>
      </c>
      <c r="G67" s="158" t="s">
        <v>1010</v>
      </c>
      <c r="H67" s="150">
        <v>3.1</v>
      </c>
      <c r="I67" s="151">
        <f t="shared" si="6"/>
        <v>1.9968855418425755</v>
      </c>
      <c r="J67" s="147" t="s">
        <v>1021</v>
      </c>
      <c r="K67" s="150">
        <v>3.1</v>
      </c>
      <c r="L67" s="151">
        <f t="shared" si="7"/>
        <v>1.9968855418425755</v>
      </c>
      <c r="M67" s="159" t="s">
        <v>1027</v>
      </c>
      <c r="N67" s="151">
        <v>1.0900000000000001</v>
      </c>
      <c r="O67" s="151">
        <f t="shared" si="11"/>
        <v>0.70213072277690569</v>
      </c>
      <c r="P67" s="147" t="s">
        <v>1011</v>
      </c>
      <c r="Q67" s="150">
        <v>1.36</v>
      </c>
      <c r="R67" s="151">
        <f>Q67/SQRT(W67/10)</f>
        <v>0.87605301190512996</v>
      </c>
      <c r="S67" s="127" t="s">
        <v>1019</v>
      </c>
      <c r="T67" s="150"/>
      <c r="U67" s="150"/>
      <c r="V67" s="150"/>
      <c r="W67" s="150">
        <v>24.1</v>
      </c>
      <c r="X67" s="115">
        <f t="shared" si="9"/>
        <v>7.1694632518412469</v>
      </c>
    </row>
    <row r="68" spans="1:24" ht="14.25" thickTop="1" thickBot="1">
      <c r="A68" s="161" t="s">
        <v>88</v>
      </c>
      <c r="B68" s="113" t="s">
        <v>56</v>
      </c>
      <c r="C68" s="113" t="s">
        <v>22</v>
      </c>
      <c r="D68" s="113" t="s">
        <v>22</v>
      </c>
      <c r="E68" s="150">
        <v>2.73</v>
      </c>
      <c r="F68" s="151">
        <f t="shared" si="13"/>
        <v>1.6003543422062991</v>
      </c>
      <c r="G68" s="158" t="s">
        <v>1010</v>
      </c>
      <c r="H68" s="150">
        <v>3.41</v>
      </c>
      <c r="I68" s="151">
        <f t="shared" si="6"/>
        <v>1.9989774018034727</v>
      </c>
      <c r="J68" s="147" t="s">
        <v>1021</v>
      </c>
      <c r="K68" s="150">
        <v>5.33</v>
      </c>
      <c r="L68" s="151">
        <f t="shared" si="7"/>
        <v>3.1245013347837269</v>
      </c>
      <c r="M68" s="159" t="s">
        <v>1027</v>
      </c>
      <c r="N68" s="151">
        <v>1.19</v>
      </c>
      <c r="O68" s="151">
        <f t="shared" si="11"/>
        <v>0.69759035429505345</v>
      </c>
      <c r="P68" s="147" t="s">
        <v>1011</v>
      </c>
      <c r="Q68" s="150"/>
      <c r="R68" s="151"/>
      <c r="S68" s="150"/>
      <c r="T68" s="150"/>
      <c r="U68" s="150"/>
      <c r="V68" s="150"/>
      <c r="W68" s="150">
        <v>29.1</v>
      </c>
      <c r="X68" s="115">
        <f t="shared" si="9"/>
        <v>7.4214234330885525</v>
      </c>
    </row>
    <row r="69" spans="1:24" ht="14.25" thickTop="1" thickBot="1">
      <c r="A69" s="161" t="s">
        <v>88</v>
      </c>
      <c r="B69" s="113" t="s">
        <v>1056</v>
      </c>
      <c r="C69" s="113" t="s">
        <v>1043</v>
      </c>
      <c r="D69" s="113" t="s">
        <v>1043</v>
      </c>
      <c r="E69" s="150">
        <v>2.75</v>
      </c>
      <c r="F69" s="151">
        <f t="shared" si="13"/>
        <v>1.5984050327275152</v>
      </c>
      <c r="G69" s="158" t="s">
        <v>1010</v>
      </c>
      <c r="H69" s="150">
        <v>3.44</v>
      </c>
      <c r="I69" s="151">
        <f t="shared" si="6"/>
        <v>1.9994593863936916</v>
      </c>
      <c r="J69" s="147" t="s">
        <v>1021</v>
      </c>
      <c r="K69" s="150">
        <v>2.75</v>
      </c>
      <c r="L69" s="151">
        <f t="shared" si="7"/>
        <v>1.5984050327275152</v>
      </c>
      <c r="M69" s="159" t="s">
        <v>1027</v>
      </c>
      <c r="N69" s="151">
        <v>0.6</v>
      </c>
      <c r="O69" s="151">
        <f t="shared" si="11"/>
        <v>0.34874291623145787</v>
      </c>
      <c r="P69" s="147" t="s">
        <v>1011</v>
      </c>
      <c r="Q69" s="150">
        <v>1.2</v>
      </c>
      <c r="R69" s="151">
        <f>Q69/SQRT(W69/10)</f>
        <v>0.69748583246291573</v>
      </c>
      <c r="S69" s="127" t="s">
        <v>1019</v>
      </c>
      <c r="T69" s="150"/>
      <c r="U69" s="150"/>
      <c r="V69" s="150"/>
      <c r="W69" s="150">
        <v>29.6</v>
      </c>
      <c r="X69" s="115">
        <f t="shared" si="9"/>
        <v>6.2424982005430953</v>
      </c>
    </row>
    <row r="70" spans="1:24" ht="14.25" thickTop="1" thickBot="1">
      <c r="A70" s="161" t="s">
        <v>88</v>
      </c>
      <c r="B70" s="113" t="s">
        <v>1056</v>
      </c>
      <c r="C70" s="113" t="s">
        <v>22</v>
      </c>
      <c r="D70" s="113" t="s">
        <v>22</v>
      </c>
      <c r="E70" s="150">
        <v>3.17</v>
      </c>
      <c r="F70" s="151">
        <f t="shared" si="13"/>
        <v>1.6992983677179048</v>
      </c>
      <c r="G70" s="158" t="s">
        <v>1010</v>
      </c>
      <c r="H70" s="150">
        <v>3.73</v>
      </c>
      <c r="I70" s="151">
        <f t="shared" si="6"/>
        <v>1.9994898774724874</v>
      </c>
      <c r="J70" s="147" t="s">
        <v>1021</v>
      </c>
      <c r="K70" s="150">
        <v>4.4800000000000004</v>
      </c>
      <c r="L70" s="151">
        <f t="shared" si="7"/>
        <v>2.4015320780366607</v>
      </c>
      <c r="M70" s="159" t="s">
        <v>1027</v>
      </c>
      <c r="N70" s="151">
        <v>0.65</v>
      </c>
      <c r="O70" s="151">
        <f t="shared" si="11"/>
        <v>0.34843657382228332</v>
      </c>
      <c r="P70" s="147" t="s">
        <v>1011</v>
      </c>
      <c r="Q70" s="150"/>
      <c r="R70" s="151"/>
      <c r="S70" s="131"/>
      <c r="T70" s="150"/>
      <c r="U70" s="150"/>
      <c r="V70" s="150"/>
      <c r="W70" s="150">
        <v>34.799999999999997</v>
      </c>
      <c r="X70" s="115">
        <f t="shared" si="9"/>
        <v>6.4487568970493356</v>
      </c>
    </row>
    <row r="71" spans="1:24" ht="14.25" thickTop="1" thickBot="1">
      <c r="A71" s="161" t="s">
        <v>1022</v>
      </c>
      <c r="B71" s="113" t="s">
        <v>1056</v>
      </c>
      <c r="C71" s="113" t="s">
        <v>1043</v>
      </c>
      <c r="D71" s="113" t="s">
        <v>1043</v>
      </c>
      <c r="E71" s="150">
        <v>2.97</v>
      </c>
      <c r="F71" s="151">
        <f t="shared" si="13"/>
        <v>1.500076528660033</v>
      </c>
      <c r="G71" s="158" t="s">
        <v>1010</v>
      </c>
      <c r="H71" s="150">
        <v>3.69</v>
      </c>
      <c r="I71" s="151">
        <f t="shared" si="6"/>
        <v>1.8637314446988287</v>
      </c>
      <c r="J71" s="147" t="s">
        <v>1021</v>
      </c>
      <c r="K71" s="150">
        <v>3.17</v>
      </c>
      <c r="L71" s="151">
        <f t="shared" si="7"/>
        <v>1.601091783115254</v>
      </c>
      <c r="M71" s="159" t="s">
        <v>1027</v>
      </c>
      <c r="N71" s="151">
        <v>4.75</v>
      </c>
      <c r="O71" s="151">
        <f t="shared" si="11"/>
        <v>2.3991122933115006</v>
      </c>
      <c r="P71" s="120" t="s">
        <v>1013</v>
      </c>
      <c r="Q71" s="150">
        <v>2.08</v>
      </c>
      <c r="R71" s="151">
        <f t="shared" ref="R71:R75" si="14">Q71/SQRT(W71/10)</f>
        <v>1.0505586463342991</v>
      </c>
      <c r="S71" s="126" t="s">
        <v>1016</v>
      </c>
      <c r="T71" s="150"/>
      <c r="U71" s="150"/>
      <c r="V71" s="150"/>
      <c r="W71" s="150">
        <v>39.200000000000003</v>
      </c>
      <c r="X71" s="115">
        <f t="shared" si="9"/>
        <v>8.4145706961199149</v>
      </c>
    </row>
    <row r="72" spans="1:24" ht="14.25" thickTop="1" thickBot="1">
      <c r="A72" s="161" t="s">
        <v>1022</v>
      </c>
      <c r="B72" s="113" t="s">
        <v>56</v>
      </c>
      <c r="C72" s="113" t="s">
        <v>1043</v>
      </c>
      <c r="D72" s="113" t="s">
        <v>1043</v>
      </c>
      <c r="E72" s="150">
        <v>3.22</v>
      </c>
      <c r="F72" s="151">
        <f t="shared" si="13"/>
        <v>1.6000308638998497</v>
      </c>
      <c r="G72" s="158" t="s">
        <v>1010</v>
      </c>
      <c r="H72" s="150">
        <v>4.0199999999999996</v>
      </c>
      <c r="I72" s="151">
        <f t="shared" si="6"/>
        <v>1.9975540598998121</v>
      </c>
      <c r="J72" s="147" t="s">
        <v>1021</v>
      </c>
      <c r="K72" s="150">
        <v>2.92</v>
      </c>
      <c r="L72" s="151">
        <f t="shared" si="7"/>
        <v>1.4509596653998635</v>
      </c>
      <c r="M72" s="159" t="s">
        <v>1027</v>
      </c>
      <c r="N72" s="151">
        <v>4.67</v>
      </c>
      <c r="O72" s="151">
        <f t="shared" si="11"/>
        <v>2.3205416566497816</v>
      </c>
      <c r="P72" s="120" t="s">
        <v>1013</v>
      </c>
      <c r="Q72" s="150">
        <v>2.04</v>
      </c>
      <c r="R72" s="151">
        <f t="shared" si="14"/>
        <v>1.0136841497999047</v>
      </c>
      <c r="S72" s="126" t="s">
        <v>1016</v>
      </c>
      <c r="T72" s="150"/>
      <c r="U72" s="150"/>
      <c r="V72" s="150"/>
      <c r="W72" s="150">
        <v>40.5</v>
      </c>
      <c r="X72" s="115">
        <f t="shared" si="9"/>
        <v>8.3827703956492119</v>
      </c>
    </row>
    <row r="73" spans="1:24" ht="14.25" thickTop="1" thickBot="1">
      <c r="A73" s="161" t="s">
        <v>1022</v>
      </c>
      <c r="B73" s="113" t="s">
        <v>1056</v>
      </c>
      <c r="C73" s="113" t="s">
        <v>22</v>
      </c>
      <c r="D73" s="113" t="s">
        <v>22</v>
      </c>
      <c r="E73" s="150">
        <v>3.16</v>
      </c>
      <c r="F73" s="151">
        <f t="shared" si="13"/>
        <v>1.4979836635223283</v>
      </c>
      <c r="G73" s="158" t="s">
        <v>1010</v>
      </c>
      <c r="H73" s="150">
        <v>4.22</v>
      </c>
      <c r="I73" s="151">
        <f t="shared" si="6"/>
        <v>2.0004718544507041</v>
      </c>
      <c r="J73" s="147" t="s">
        <v>1021</v>
      </c>
      <c r="K73" s="150">
        <v>3.37</v>
      </c>
      <c r="L73" s="151">
        <f t="shared" si="7"/>
        <v>1.5975332107817233</v>
      </c>
      <c r="M73" s="159" t="s">
        <v>1027</v>
      </c>
      <c r="N73" s="151">
        <v>5.38</v>
      </c>
      <c r="O73" s="151">
        <f t="shared" si="11"/>
        <v>2.5503645916930777</v>
      </c>
      <c r="P73" s="120" t="s">
        <v>1013</v>
      </c>
      <c r="Q73" s="150">
        <v>2.5299999999999998</v>
      </c>
      <c r="R73" s="151">
        <f t="shared" si="14"/>
        <v>1.1993350217441423</v>
      </c>
      <c r="S73" s="127" t="s">
        <v>1019</v>
      </c>
      <c r="T73" s="150"/>
      <c r="U73" s="150"/>
      <c r="V73" s="150"/>
      <c r="W73" s="150">
        <v>44.5</v>
      </c>
      <c r="X73" s="115">
        <f t="shared" si="9"/>
        <v>8.8456883421919752</v>
      </c>
    </row>
    <row r="74" spans="1:24" ht="14.25" thickTop="1" thickBot="1">
      <c r="A74" s="161" t="s">
        <v>1022</v>
      </c>
      <c r="B74" s="113" t="s">
        <v>56</v>
      </c>
      <c r="C74" s="113" t="s">
        <v>22</v>
      </c>
      <c r="D74" s="113" t="s">
        <v>22</v>
      </c>
      <c r="E74" s="150">
        <v>3.4</v>
      </c>
      <c r="F74" s="151">
        <f t="shared" si="13"/>
        <v>1.6009974717832376</v>
      </c>
      <c r="G74" s="158" t="s">
        <v>1010</v>
      </c>
      <c r="H74" s="150">
        <v>4.25</v>
      </c>
      <c r="I74" s="151">
        <f t="shared" si="6"/>
        <v>2.0012468397290473</v>
      </c>
      <c r="J74" s="147" t="s">
        <v>1021</v>
      </c>
      <c r="K74" s="150">
        <v>3.08</v>
      </c>
      <c r="L74" s="151">
        <f t="shared" si="7"/>
        <v>1.4503153567918743</v>
      </c>
      <c r="M74" s="159" t="s">
        <v>1027</v>
      </c>
      <c r="N74" s="151">
        <v>5.24</v>
      </c>
      <c r="O74" s="151">
        <f t="shared" si="11"/>
        <v>2.4674196329835785</v>
      </c>
      <c r="P74" s="120" t="s">
        <v>1013</v>
      </c>
      <c r="Q74" s="150">
        <v>2.46</v>
      </c>
      <c r="R74" s="151">
        <f t="shared" si="14"/>
        <v>1.1583687589961074</v>
      </c>
      <c r="S74" s="127" t="s">
        <v>1019</v>
      </c>
      <c r="T74" s="150"/>
      <c r="U74" s="150"/>
      <c r="V74" s="150"/>
      <c r="W74" s="150">
        <v>45.1</v>
      </c>
      <c r="X74" s="115">
        <f t="shared" si="9"/>
        <v>8.6783480602838452</v>
      </c>
    </row>
    <row r="75" spans="1:24" ht="14.25" thickTop="1" thickBot="1">
      <c r="A75" s="161" t="s">
        <v>1023</v>
      </c>
      <c r="B75" s="113" t="s">
        <v>1056</v>
      </c>
      <c r="C75" s="113" t="s">
        <v>1043</v>
      </c>
      <c r="D75" s="113" t="s">
        <v>1043</v>
      </c>
      <c r="E75" s="150">
        <v>2.75</v>
      </c>
      <c r="F75" s="151">
        <f t="shared" si="13"/>
        <v>1.5984050327275152</v>
      </c>
      <c r="G75" s="158" t="s">
        <v>1010</v>
      </c>
      <c r="H75" s="150">
        <v>3.44</v>
      </c>
      <c r="I75" s="151">
        <f t="shared" si="6"/>
        <v>1.9994593863936916</v>
      </c>
      <c r="J75" s="147" t="s">
        <v>1021</v>
      </c>
      <c r="K75" s="150">
        <v>2.75</v>
      </c>
      <c r="L75" s="151">
        <f t="shared" si="7"/>
        <v>1.5984050327275152</v>
      </c>
      <c r="M75" s="159" t="s">
        <v>1027</v>
      </c>
      <c r="N75" s="151">
        <v>0.34</v>
      </c>
      <c r="O75" s="151">
        <f t="shared" si="11"/>
        <v>0.19762098586449281</v>
      </c>
      <c r="P75" s="147" t="s">
        <v>1011</v>
      </c>
      <c r="Q75" s="150">
        <v>1.2</v>
      </c>
      <c r="R75" s="151">
        <f t="shared" si="14"/>
        <v>0.69748583246291573</v>
      </c>
      <c r="S75" s="127" t="s">
        <v>1019</v>
      </c>
      <c r="T75" s="150"/>
      <c r="U75" s="150"/>
      <c r="V75" s="150"/>
      <c r="W75" s="150">
        <v>29.6</v>
      </c>
      <c r="X75" s="115">
        <f t="shared" si="9"/>
        <v>6.0913762701761307</v>
      </c>
    </row>
    <row r="76" spans="1:24" ht="14.25" thickTop="1" thickBot="1">
      <c r="A76" s="161" t="s">
        <v>1023</v>
      </c>
      <c r="B76" s="113" t="s">
        <v>1056</v>
      </c>
      <c r="C76" s="113" t="s">
        <v>22</v>
      </c>
      <c r="D76" s="113" t="s">
        <v>22</v>
      </c>
      <c r="E76" s="150">
        <v>3.17</v>
      </c>
      <c r="F76" s="151">
        <f t="shared" si="13"/>
        <v>1.6992983677179048</v>
      </c>
      <c r="G76" s="158" t="s">
        <v>1010</v>
      </c>
      <c r="H76" s="150">
        <v>3.73</v>
      </c>
      <c r="I76" s="151">
        <f t="shared" si="6"/>
        <v>1.9994898774724874</v>
      </c>
      <c r="J76" s="147" t="s">
        <v>1021</v>
      </c>
      <c r="K76" s="150">
        <v>4.4800000000000004</v>
      </c>
      <c r="L76" s="151">
        <f t="shared" si="7"/>
        <v>2.4015320780366607</v>
      </c>
      <c r="M76" s="159" t="s">
        <v>1027</v>
      </c>
      <c r="N76" s="151">
        <v>0.37</v>
      </c>
      <c r="O76" s="151">
        <f t="shared" si="11"/>
        <v>0.19834081894499206</v>
      </c>
      <c r="P76" s="147" t="s">
        <v>1011</v>
      </c>
      <c r="Q76" s="150"/>
      <c r="R76" s="151"/>
      <c r="S76" s="150"/>
      <c r="T76" s="150"/>
      <c r="U76" s="150"/>
      <c r="V76" s="150"/>
      <c r="W76" s="150">
        <v>34.799999999999997</v>
      </c>
      <c r="X76" s="115">
        <f t="shared" si="9"/>
        <v>6.298661142172044</v>
      </c>
    </row>
    <row r="77" spans="1:24" ht="14.25" thickTop="1" thickBot="1">
      <c r="A77" s="161" t="s">
        <v>1024</v>
      </c>
      <c r="B77" s="113" t="s">
        <v>56</v>
      </c>
      <c r="C77" s="113" t="s">
        <v>1043</v>
      </c>
      <c r="D77" s="113" t="s">
        <v>1043</v>
      </c>
      <c r="E77" s="150">
        <v>3.42</v>
      </c>
      <c r="F77" s="151">
        <f t="shared" si="13"/>
        <v>1.5998085224594587</v>
      </c>
      <c r="G77" s="158" t="s">
        <v>1010</v>
      </c>
      <c r="H77" s="150">
        <v>7.12</v>
      </c>
      <c r="I77" s="151">
        <f t="shared" si="6"/>
        <v>3.3305955204419142</v>
      </c>
      <c r="J77" s="147" t="s">
        <v>1021</v>
      </c>
      <c r="K77" s="150">
        <v>6.2</v>
      </c>
      <c r="L77" s="151">
        <f t="shared" si="7"/>
        <v>2.9002376722949252</v>
      </c>
      <c r="M77" s="159" t="s">
        <v>1027</v>
      </c>
      <c r="N77" s="151">
        <v>3.12</v>
      </c>
      <c r="O77" s="151">
        <f t="shared" si="11"/>
        <v>1.4594744415419625</v>
      </c>
      <c r="P77" s="127" t="s">
        <v>1019</v>
      </c>
      <c r="Q77" s="150"/>
      <c r="R77" s="151"/>
      <c r="S77" s="150"/>
      <c r="T77" s="150"/>
      <c r="U77" s="150"/>
      <c r="V77" s="150"/>
      <c r="W77" s="150">
        <v>45.7</v>
      </c>
      <c r="X77" s="115">
        <f t="shared" si="9"/>
        <v>9.2901161567382609</v>
      </c>
    </row>
    <row r="78" spans="1:24" ht="14.25" thickTop="1" thickBot="1">
      <c r="A78" s="161" t="s">
        <v>1024</v>
      </c>
      <c r="B78" s="113" t="s">
        <v>1056</v>
      </c>
      <c r="C78" s="113" t="s">
        <v>1043</v>
      </c>
      <c r="D78" s="113" t="s">
        <v>1043</v>
      </c>
      <c r="E78" s="150">
        <v>6.61</v>
      </c>
      <c r="F78" s="151">
        <f t="shared" si="13"/>
        <v>2.9983568888512608</v>
      </c>
      <c r="G78" s="158" t="s">
        <v>1010</v>
      </c>
      <c r="H78" s="150">
        <v>7.4</v>
      </c>
      <c r="I78" s="151">
        <f t="shared" si="6"/>
        <v>3.3567081660362073</v>
      </c>
      <c r="J78" s="147" t="s">
        <v>1021</v>
      </c>
      <c r="K78" s="150">
        <v>3.53</v>
      </c>
      <c r="L78" s="151">
        <f t="shared" si="7"/>
        <v>1.601240517041596</v>
      </c>
      <c r="M78" s="159" t="s">
        <v>1027</v>
      </c>
      <c r="N78" s="151">
        <v>3.24</v>
      </c>
      <c r="O78" s="151">
        <f t="shared" si="11"/>
        <v>1.4696938456699069</v>
      </c>
      <c r="P78" s="127" t="s">
        <v>1019</v>
      </c>
      <c r="Q78" s="150"/>
      <c r="R78" s="151"/>
      <c r="S78" s="150"/>
      <c r="T78" s="150"/>
      <c r="U78" s="150"/>
      <c r="V78" s="150"/>
      <c r="W78" s="150">
        <v>48.6</v>
      </c>
      <c r="X78" s="115">
        <f t="shared" si="9"/>
        <v>9.4259994175989714</v>
      </c>
    </row>
    <row r="79" spans="1:24" ht="14.25" thickTop="1" thickBot="1">
      <c r="A79" s="161" t="s">
        <v>1024</v>
      </c>
      <c r="B79" s="113" t="s">
        <v>56</v>
      </c>
      <c r="C79" s="113" t="s">
        <v>22</v>
      </c>
      <c r="D79" s="113" t="s">
        <v>22</v>
      </c>
      <c r="E79" s="150">
        <v>3.65</v>
      </c>
      <c r="F79" s="151">
        <f t="shared" si="13"/>
        <v>1.5990940333348809</v>
      </c>
      <c r="G79" s="158" t="s">
        <v>1010</v>
      </c>
      <c r="H79" s="150">
        <v>8.08</v>
      </c>
      <c r="I79" s="151">
        <f t="shared" si="6"/>
        <v>3.5399122710536539</v>
      </c>
      <c r="J79" s="147" t="s">
        <v>1021</v>
      </c>
      <c r="K79" s="150">
        <v>10.42</v>
      </c>
      <c r="L79" s="151">
        <f t="shared" si="7"/>
        <v>4.5650848842053309</v>
      </c>
      <c r="M79" s="159" t="s">
        <v>1027</v>
      </c>
      <c r="N79" s="151"/>
      <c r="O79" s="151"/>
      <c r="P79" s="150"/>
      <c r="Q79" s="150"/>
      <c r="R79" s="151"/>
      <c r="S79" s="150"/>
      <c r="T79" s="150"/>
      <c r="U79" s="150"/>
      <c r="V79" s="150"/>
      <c r="W79" s="150">
        <v>52.1</v>
      </c>
      <c r="X79" s="115">
        <f t="shared" si="9"/>
        <v>9.7040911885938659</v>
      </c>
    </row>
    <row r="80" spans="1:24" ht="14.25" thickTop="1" thickBot="1">
      <c r="A80" s="161" t="s">
        <v>1024</v>
      </c>
      <c r="B80" s="113" t="s">
        <v>1056</v>
      </c>
      <c r="C80" s="113" t="s">
        <v>22</v>
      </c>
      <c r="D80" s="113" t="s">
        <v>22</v>
      </c>
      <c r="E80" s="150">
        <v>7.02</v>
      </c>
      <c r="F80" s="151">
        <f t="shared" si="13"/>
        <v>2.998795378585831</v>
      </c>
      <c r="G80" s="158" t="s">
        <v>1010</v>
      </c>
      <c r="H80" s="150">
        <v>8.36</v>
      </c>
      <c r="I80" s="151">
        <f t="shared" si="6"/>
        <v>3.5712150092560608</v>
      </c>
      <c r="J80" s="147" t="s">
        <v>1021</v>
      </c>
      <c r="K80" s="150">
        <v>7.68</v>
      </c>
      <c r="L80" s="151">
        <f t="shared" si="7"/>
        <v>3.280733405632362</v>
      </c>
      <c r="M80" s="159" t="s">
        <v>1027</v>
      </c>
      <c r="N80" s="151"/>
      <c r="O80" s="151"/>
      <c r="P80" s="150"/>
      <c r="Q80" s="150"/>
      <c r="R80" s="151"/>
      <c r="S80" s="150"/>
      <c r="T80" s="150"/>
      <c r="U80" s="150"/>
      <c r="V80" s="150"/>
      <c r="W80" s="150">
        <v>54.8</v>
      </c>
      <c r="X80" s="115">
        <f t="shared" si="9"/>
        <v>9.8507437934742548</v>
      </c>
    </row>
    <row r="81" spans="1:24" ht="14.25" thickTop="1" thickBot="1">
      <c r="A81" s="161" t="s">
        <v>1020</v>
      </c>
      <c r="B81" s="113" t="s">
        <v>56</v>
      </c>
      <c r="C81" s="113" t="s">
        <v>1043</v>
      </c>
      <c r="D81" s="113" t="s">
        <v>1043</v>
      </c>
      <c r="E81" s="150">
        <v>2.83</v>
      </c>
      <c r="F81" s="151">
        <f>E81/SQRT(W81/10)</f>
        <v>1.5996105756121468</v>
      </c>
      <c r="G81" s="158" t="s">
        <v>1010</v>
      </c>
      <c r="H81" s="150">
        <v>3.54</v>
      </c>
      <c r="I81" s="151">
        <f>H81/SQRT(W81/10)</f>
        <v>2.0009263030625442</v>
      </c>
      <c r="J81" s="147" t="s">
        <v>1021</v>
      </c>
      <c r="K81" s="150">
        <v>2.88</v>
      </c>
      <c r="L81" s="151">
        <f>K81/SQRT(W81/10)</f>
        <v>1.6278722465593578</v>
      </c>
      <c r="M81" s="159" t="s">
        <v>1027</v>
      </c>
      <c r="N81" s="151">
        <v>1.8</v>
      </c>
      <c r="O81" s="151">
        <f>N81/SQRT(W81/10)</f>
        <v>1.0174201540995986</v>
      </c>
      <c r="P81" s="127" t="s">
        <v>1019</v>
      </c>
      <c r="Q81" s="150">
        <v>2.46</v>
      </c>
      <c r="R81" s="151">
        <f>Q81/SQRT(W81/10)</f>
        <v>1.390474210602785</v>
      </c>
      <c r="S81" s="126" t="s">
        <v>1016</v>
      </c>
      <c r="T81" s="150"/>
      <c r="U81" s="150"/>
      <c r="V81" s="150"/>
      <c r="W81" s="150">
        <v>31.3</v>
      </c>
      <c r="X81" s="115">
        <f>SUM(F81,I81,L81,O81,R81)</f>
        <v>7.6363034899364326</v>
      </c>
    </row>
    <row r="82" spans="1:24" ht="14.25" thickTop="1" thickBot="1">
      <c r="A82" s="161" t="s">
        <v>1020</v>
      </c>
      <c r="B82" s="113" t="s">
        <v>56</v>
      </c>
      <c r="C82" s="113" t="s">
        <v>22</v>
      </c>
      <c r="D82" s="113" t="s">
        <v>22</v>
      </c>
      <c r="E82" s="150">
        <v>3.03</v>
      </c>
      <c r="F82" s="151">
        <f>E82/SQRT(W82/10)</f>
        <v>1.6014047604225206</v>
      </c>
      <c r="G82" s="158" t="s">
        <v>1010</v>
      </c>
      <c r="H82" s="150">
        <v>3.79</v>
      </c>
      <c r="I82" s="151">
        <f>H82/SQRT(W82/10)</f>
        <v>2.003077241584605</v>
      </c>
      <c r="J82" s="147" t="s">
        <v>1021</v>
      </c>
      <c r="K82" s="150">
        <v>4.8</v>
      </c>
      <c r="L82" s="151">
        <f>K82/SQRT(W82/10)</f>
        <v>2.536878828392112</v>
      </c>
      <c r="M82" s="159" t="s">
        <v>1027</v>
      </c>
      <c r="N82" s="151">
        <v>3.65</v>
      </c>
      <c r="O82" s="151">
        <f>N82/SQRT(W82/10)</f>
        <v>1.9290849424231684</v>
      </c>
      <c r="P82" s="126" t="s">
        <v>1016</v>
      </c>
      <c r="Q82" s="150"/>
      <c r="R82" s="151"/>
      <c r="S82" s="150"/>
      <c r="T82" s="150"/>
      <c r="U82" s="150"/>
      <c r="V82" s="150"/>
      <c r="W82" s="150">
        <v>35.799999999999997</v>
      </c>
      <c r="X82" s="115">
        <f>SUM(F82,I82,L82,O82,R82)</f>
        <v>8.0704457728224064</v>
      </c>
    </row>
    <row r="83" spans="1:24" ht="14.25" thickTop="1" thickBot="1">
      <c r="A83" s="161" t="s">
        <v>1020</v>
      </c>
      <c r="B83" s="113" t="s">
        <v>1056</v>
      </c>
      <c r="C83" s="113" t="s">
        <v>1043</v>
      </c>
      <c r="D83" s="113" t="s">
        <v>1043</v>
      </c>
      <c r="E83" s="150">
        <v>3.36</v>
      </c>
      <c r="F83" s="151">
        <f>E83/SQRT(W83/10)</f>
        <v>1.68</v>
      </c>
      <c r="G83" s="158" t="s">
        <v>1010</v>
      </c>
      <c r="H83" s="150">
        <v>4</v>
      </c>
      <c r="I83" s="151">
        <f>H83/SQRT(W83/10)</f>
        <v>2</v>
      </c>
      <c r="J83" s="147" t="s">
        <v>1021</v>
      </c>
      <c r="K83" s="150">
        <v>3.2</v>
      </c>
      <c r="L83" s="151">
        <f>K83/SQRT(W83/10)</f>
        <v>1.6</v>
      </c>
      <c r="M83" s="159" t="s">
        <v>1027</v>
      </c>
      <c r="N83" s="151">
        <v>2.1</v>
      </c>
      <c r="O83" s="151">
        <f>N83/SQRT(W83/10)</f>
        <v>1.05</v>
      </c>
      <c r="P83" s="127" t="s">
        <v>1019</v>
      </c>
      <c r="Q83" s="150">
        <v>2.82</v>
      </c>
      <c r="R83" s="151">
        <f>Q83/SQRT(W83/10)</f>
        <v>1.41</v>
      </c>
      <c r="S83" s="126" t="s">
        <v>1016</v>
      </c>
      <c r="T83" s="150"/>
      <c r="U83" s="150"/>
      <c r="V83" s="150"/>
      <c r="W83" s="150">
        <v>40</v>
      </c>
      <c r="X83" s="115">
        <f>SUM(F83,I83,L83,O83,R83)</f>
        <v>7.7399999999999993</v>
      </c>
    </row>
    <row r="84" spans="1:24" ht="14.25" thickTop="1" thickBot="1">
      <c r="A84" s="161" t="s">
        <v>1020</v>
      </c>
      <c r="B84" s="113" t="s">
        <v>1056</v>
      </c>
      <c r="C84" s="113" t="s">
        <v>22</v>
      </c>
      <c r="D84" s="113" t="s">
        <v>22</v>
      </c>
      <c r="E84" s="150">
        <v>5.42</v>
      </c>
      <c r="F84" s="151">
        <f>E84/SQRT(W84/10)</f>
        <v>2.5493535533195484</v>
      </c>
      <c r="G84" s="158" t="s">
        <v>1010</v>
      </c>
      <c r="H84" s="150">
        <v>4.25</v>
      </c>
      <c r="I84" s="151">
        <f>H84/SQRT(W84/10)</f>
        <v>1.9990318453151441</v>
      </c>
      <c r="J84" s="147" t="s">
        <v>1021</v>
      </c>
      <c r="K84" s="150">
        <v>4.17</v>
      </c>
      <c r="L84" s="151">
        <f>K84/SQRT(W84/10)</f>
        <v>1.9614030105798002</v>
      </c>
      <c r="M84" s="159" t="s">
        <v>1027</v>
      </c>
      <c r="N84" s="151">
        <v>4.17</v>
      </c>
      <c r="O84" s="151">
        <f>N84/SQRT(W84/10)</f>
        <v>1.9614030105798002</v>
      </c>
      <c r="P84" s="126" t="s">
        <v>1016</v>
      </c>
      <c r="Q84" s="150"/>
      <c r="R84" s="151"/>
      <c r="S84" s="150"/>
      <c r="T84" s="150"/>
      <c r="U84" s="150"/>
      <c r="V84" s="150"/>
      <c r="W84" s="150">
        <v>45.2</v>
      </c>
      <c r="X84" s="115">
        <f>SUM(F84,I84,L84,O84,R84)</f>
        <v>8.4711914197942928</v>
      </c>
    </row>
    <row r="85" spans="1:24" ht="14.25" thickTop="1" thickBot="1">
      <c r="A85" s="164" t="s">
        <v>1025</v>
      </c>
      <c r="B85" s="160" t="s">
        <v>56</v>
      </c>
      <c r="C85" s="160" t="s">
        <v>22</v>
      </c>
      <c r="D85" s="160" t="s">
        <v>22</v>
      </c>
      <c r="E85" s="150">
        <v>2.93</v>
      </c>
      <c r="F85" s="151">
        <f t="shared" si="13"/>
        <v>1.6008300085948883</v>
      </c>
      <c r="G85" s="158" t="s">
        <v>1010</v>
      </c>
      <c r="H85" s="150">
        <v>3.66</v>
      </c>
      <c r="I85" s="151">
        <f t="shared" si="6"/>
        <v>1.9996716148318401</v>
      </c>
      <c r="J85" s="147" t="s">
        <v>1021</v>
      </c>
      <c r="K85" s="150">
        <v>2.65</v>
      </c>
      <c r="L85" s="151">
        <f t="shared" si="7"/>
        <v>1.4478496664766054</v>
      </c>
      <c r="M85" s="159" t="s">
        <v>1027</v>
      </c>
      <c r="N85" s="151">
        <v>7.39</v>
      </c>
      <c r="O85" s="149">
        <f t="shared" ref="O85:O95" si="15">N85/SQRT(W85/10)</f>
        <v>4.0375883151932506</v>
      </c>
      <c r="P85" s="120" t="s">
        <v>1437</v>
      </c>
      <c r="Q85" s="150"/>
      <c r="R85" s="151"/>
      <c r="S85" s="150"/>
      <c r="T85" s="150"/>
      <c r="U85" s="150"/>
      <c r="V85" s="150"/>
      <c r="W85" s="150">
        <v>33.5</v>
      </c>
      <c r="X85" s="115">
        <f t="shared" si="9"/>
        <v>9.0859396050965842</v>
      </c>
    </row>
    <row r="86" spans="1:24" ht="14.25" thickTop="1" thickBot="1">
      <c r="A86" s="161" t="s">
        <v>1025</v>
      </c>
      <c r="B86" s="113" t="s">
        <v>56</v>
      </c>
      <c r="C86" s="113" t="s">
        <v>1043</v>
      </c>
      <c r="D86" s="113" t="s">
        <v>1043</v>
      </c>
      <c r="E86" s="150">
        <v>2.72</v>
      </c>
      <c r="F86" s="151">
        <f t="shared" si="13"/>
        <v>1.3163002583086503</v>
      </c>
      <c r="G86" s="158" t="s">
        <v>1010</v>
      </c>
      <c r="H86" s="150">
        <v>3.41</v>
      </c>
      <c r="I86" s="151">
        <f t="shared" si="6"/>
        <v>1.6502146620707709</v>
      </c>
      <c r="J86" s="147" t="s">
        <v>1021</v>
      </c>
      <c r="K86" s="150">
        <v>1.58</v>
      </c>
      <c r="L86" s="151">
        <f t="shared" si="7"/>
        <v>0.76461559122340705</v>
      </c>
      <c r="M86" s="159" t="s">
        <v>1027</v>
      </c>
      <c r="N86" s="151">
        <v>1.73</v>
      </c>
      <c r="O86" s="151">
        <f t="shared" si="15"/>
        <v>0.8372056789977812</v>
      </c>
      <c r="P86" s="127" t="s">
        <v>1019</v>
      </c>
      <c r="Q86" s="150">
        <v>4.74</v>
      </c>
      <c r="R86" s="151">
        <f t="shared" ref="R86:R87" si="16">Q86/SQRT(W86/10)</f>
        <v>2.2938467736702215</v>
      </c>
      <c r="S86" s="120" t="s">
        <v>1013</v>
      </c>
      <c r="T86" s="150"/>
      <c r="U86" s="150"/>
      <c r="V86" s="150"/>
      <c r="W86" s="150">
        <v>42.7</v>
      </c>
      <c r="X86" s="115">
        <f t="shared" si="9"/>
        <v>6.862182964270831</v>
      </c>
    </row>
    <row r="87" spans="1:24" ht="14.25" thickTop="1" thickBot="1">
      <c r="A87" s="161" t="s">
        <v>1025</v>
      </c>
      <c r="B87" s="113" t="s">
        <v>1056</v>
      </c>
      <c r="C87" s="113" t="s">
        <v>1043</v>
      </c>
      <c r="D87" s="113" t="s">
        <v>1043</v>
      </c>
      <c r="E87" s="150">
        <v>3.03</v>
      </c>
      <c r="F87" s="151">
        <f t="shared" si="13"/>
        <v>1.4347465831454465</v>
      </c>
      <c r="G87" s="158" t="s">
        <v>1010</v>
      </c>
      <c r="H87" s="150">
        <v>4.22</v>
      </c>
      <c r="I87" s="151">
        <f t="shared" si="6"/>
        <v>1.9982279144797968</v>
      </c>
      <c r="J87" s="147" t="s">
        <v>1021</v>
      </c>
      <c r="K87" s="150">
        <v>3.38</v>
      </c>
      <c r="L87" s="151">
        <f t="shared" si="7"/>
        <v>1.600476386479079</v>
      </c>
      <c r="M87" s="159" t="s">
        <v>1027</v>
      </c>
      <c r="N87" s="151">
        <v>2.2200000000000002</v>
      </c>
      <c r="O87" s="151">
        <f t="shared" si="15"/>
        <v>1.0512004668590402</v>
      </c>
      <c r="P87" s="127" t="s">
        <v>1019</v>
      </c>
      <c r="Q87" s="150">
        <v>6.08</v>
      </c>
      <c r="R87" s="151">
        <f t="shared" si="16"/>
        <v>2.8789634407671008</v>
      </c>
      <c r="S87" s="120" t="s">
        <v>1013</v>
      </c>
      <c r="T87" s="150"/>
      <c r="U87" s="150"/>
      <c r="V87" s="150"/>
      <c r="W87" s="150">
        <v>44.6</v>
      </c>
      <c r="X87" s="115">
        <f t="shared" si="9"/>
        <v>8.963614791730464</v>
      </c>
    </row>
    <row r="88" spans="1:24" ht="14.25" thickTop="1" thickBot="1">
      <c r="A88" s="161" t="s">
        <v>1025</v>
      </c>
      <c r="B88" s="113" t="s">
        <v>1056</v>
      </c>
      <c r="C88" s="113" t="s">
        <v>22</v>
      </c>
      <c r="D88" s="113" t="s">
        <v>22</v>
      </c>
      <c r="E88" s="150">
        <v>5.76</v>
      </c>
      <c r="F88" s="151">
        <f t="shared" si="13"/>
        <v>2.5480739819739382</v>
      </c>
      <c r="G88" s="158" t="s">
        <v>1010</v>
      </c>
      <c r="H88" s="150">
        <v>4.5199999999999996</v>
      </c>
      <c r="I88" s="151">
        <f t="shared" si="6"/>
        <v>1.9995302775212154</v>
      </c>
      <c r="J88" s="147" t="s">
        <v>1021</v>
      </c>
      <c r="K88" s="150">
        <v>2.5299999999999998</v>
      </c>
      <c r="L88" s="151">
        <f t="shared" si="7"/>
        <v>1.119206106665636</v>
      </c>
      <c r="M88" s="159" t="s">
        <v>1027</v>
      </c>
      <c r="N88" s="151">
        <v>7.6</v>
      </c>
      <c r="O88" s="151">
        <f t="shared" si="15"/>
        <v>3.3620420595489464</v>
      </c>
      <c r="P88" s="120" t="s">
        <v>1013</v>
      </c>
      <c r="Q88" s="150"/>
      <c r="R88" s="151"/>
      <c r="S88" s="150"/>
      <c r="T88" s="150"/>
      <c r="U88" s="150"/>
      <c r="V88" s="150"/>
      <c r="W88" s="150">
        <v>51.1</v>
      </c>
      <c r="X88" s="115">
        <f t="shared" si="9"/>
        <v>9.0288524257097365</v>
      </c>
    </row>
    <row r="89" spans="1:24" ht="14.25" thickTop="1" thickBot="1">
      <c r="A89" s="161" t="s">
        <v>1026</v>
      </c>
      <c r="B89" s="113" t="s">
        <v>56</v>
      </c>
      <c r="C89" s="113" t="s">
        <v>1043</v>
      </c>
      <c r="D89" s="113" t="s">
        <v>1043</v>
      </c>
      <c r="E89" s="150">
        <v>2.63</v>
      </c>
      <c r="F89" s="151">
        <f t="shared" si="13"/>
        <v>1.5976112241769698</v>
      </c>
      <c r="G89" s="158" t="s">
        <v>1010</v>
      </c>
      <c r="H89" s="150">
        <v>3.63</v>
      </c>
      <c r="I89" s="151">
        <f t="shared" si="6"/>
        <v>2.2050679634077568</v>
      </c>
      <c r="J89" s="147" t="s">
        <v>1021</v>
      </c>
      <c r="K89" s="150">
        <v>2.8</v>
      </c>
      <c r="L89" s="151">
        <f t="shared" si="7"/>
        <v>1.7008788698462034</v>
      </c>
      <c r="M89" s="159" t="s">
        <v>1027</v>
      </c>
      <c r="N89" s="151">
        <v>4.12</v>
      </c>
      <c r="O89" s="151">
        <f t="shared" si="15"/>
        <v>2.5027217656308425</v>
      </c>
      <c r="P89" s="127" t="s">
        <v>1019</v>
      </c>
      <c r="Q89" s="150"/>
      <c r="R89" s="151"/>
      <c r="S89" s="150"/>
      <c r="T89" s="150"/>
      <c r="U89" s="150"/>
      <c r="V89" s="150"/>
      <c r="W89" s="150">
        <v>27.1</v>
      </c>
      <c r="X89" s="115">
        <f t="shared" si="9"/>
        <v>8.0062798230617727</v>
      </c>
    </row>
    <row r="90" spans="1:24" ht="14.25" thickTop="1" thickBot="1">
      <c r="A90" s="161" t="s">
        <v>1026</v>
      </c>
      <c r="B90" s="113" t="s">
        <v>56</v>
      </c>
      <c r="C90" s="113" t="s">
        <v>22</v>
      </c>
      <c r="D90" s="113" t="s">
        <v>22</v>
      </c>
      <c r="E90" s="150">
        <v>2.93</v>
      </c>
      <c r="F90" s="151">
        <f t="shared" si="13"/>
        <v>1.6008300085948883</v>
      </c>
      <c r="G90" s="158" t="s">
        <v>1010</v>
      </c>
      <c r="H90" s="150">
        <v>3.11</v>
      </c>
      <c r="I90" s="151">
        <f t="shared" si="6"/>
        <v>1.6991745142423558</v>
      </c>
      <c r="J90" s="147" t="s">
        <v>1021</v>
      </c>
      <c r="K90" s="150">
        <v>4.57</v>
      </c>
      <c r="L90" s="151">
        <f t="shared" si="7"/>
        <v>2.4968577267162595</v>
      </c>
      <c r="M90" s="159" t="s">
        <v>1027</v>
      </c>
      <c r="N90" s="151">
        <v>3.29</v>
      </c>
      <c r="O90" s="151">
        <f t="shared" si="15"/>
        <v>1.7975190198898234</v>
      </c>
      <c r="P90" s="127" t="s">
        <v>1019</v>
      </c>
      <c r="Q90" s="150"/>
      <c r="R90" s="151"/>
      <c r="S90" s="150"/>
      <c r="T90" s="150"/>
      <c r="U90" s="150"/>
      <c r="V90" s="150"/>
      <c r="W90" s="150">
        <v>33.5</v>
      </c>
      <c r="X90" s="115">
        <f t="shared" si="9"/>
        <v>7.5943812694433275</v>
      </c>
    </row>
    <row r="91" spans="1:24" ht="14.25" thickTop="1" thickBot="1">
      <c r="A91" s="161" t="s">
        <v>90</v>
      </c>
      <c r="B91" s="113" t="s">
        <v>56</v>
      </c>
      <c r="C91" s="113" t="s">
        <v>1043</v>
      </c>
      <c r="D91" s="113" t="s">
        <v>1043</v>
      </c>
      <c r="E91" s="150">
        <v>2.61</v>
      </c>
      <c r="F91" s="151">
        <f t="shared" si="13"/>
        <v>1.6002936760557607</v>
      </c>
      <c r="G91" s="158" t="s">
        <v>1010</v>
      </c>
      <c r="H91" s="150">
        <v>3.26</v>
      </c>
      <c r="I91" s="151">
        <f t="shared" si="6"/>
        <v>1.9988342467209883</v>
      </c>
      <c r="J91" s="147" t="s">
        <v>1021</v>
      </c>
      <c r="K91" s="150">
        <v>3.78</v>
      </c>
      <c r="L91" s="151">
        <f t="shared" si="7"/>
        <v>2.3176667032531704</v>
      </c>
      <c r="M91" s="159" t="s">
        <v>1027</v>
      </c>
      <c r="N91" s="151">
        <v>1.41</v>
      </c>
      <c r="O91" s="151">
        <f t="shared" si="15"/>
        <v>0.86452646867380167</v>
      </c>
      <c r="P91" s="127" t="s">
        <v>1019</v>
      </c>
      <c r="Q91" s="150">
        <v>0.57999999999999996</v>
      </c>
      <c r="R91" s="151">
        <f>Q91/SQRT(W91/10)</f>
        <v>0.35562081690128011</v>
      </c>
      <c r="S91" s="118" t="s">
        <v>1012</v>
      </c>
      <c r="T91" s="150"/>
      <c r="U91" s="150"/>
      <c r="V91" s="150"/>
      <c r="W91" s="150">
        <v>26.6</v>
      </c>
      <c r="X91" s="115">
        <f t="shared" si="9"/>
        <v>7.1369419116050006</v>
      </c>
    </row>
    <row r="92" spans="1:24" ht="14.25" thickTop="1" thickBot="1">
      <c r="A92" s="161" t="s">
        <v>90</v>
      </c>
      <c r="B92" s="113" t="s">
        <v>56</v>
      </c>
      <c r="C92" s="113" t="s">
        <v>22</v>
      </c>
      <c r="D92" s="113" t="s">
        <v>22</v>
      </c>
      <c r="E92" s="150">
        <v>2.39</v>
      </c>
      <c r="F92" s="151">
        <f t="shared" si="13"/>
        <v>1.3596234963326927</v>
      </c>
      <c r="G92" s="158" t="s">
        <v>1010</v>
      </c>
      <c r="H92" s="150">
        <v>3.52</v>
      </c>
      <c r="I92" s="151">
        <f t="shared" si="6"/>
        <v>2.0024580364397817</v>
      </c>
      <c r="J92" s="147" t="s">
        <v>1021</v>
      </c>
      <c r="K92" s="150">
        <v>6.37</v>
      </c>
      <c r="L92" s="151">
        <f t="shared" si="7"/>
        <v>3.6237663898072188</v>
      </c>
      <c r="M92" s="159" t="s">
        <v>1027</v>
      </c>
      <c r="N92" s="151">
        <v>0.98</v>
      </c>
      <c r="O92" s="151">
        <f t="shared" si="15"/>
        <v>0.55750252150880286</v>
      </c>
      <c r="P92" s="127" t="s">
        <v>1019</v>
      </c>
      <c r="Q92" s="150"/>
      <c r="R92" s="151"/>
      <c r="S92" s="150"/>
      <c r="T92" s="150"/>
      <c r="U92" s="150"/>
      <c r="V92" s="150"/>
      <c r="W92" s="150">
        <v>30.9</v>
      </c>
      <c r="X92" s="115">
        <f t="shared" si="9"/>
        <v>7.543350444088496</v>
      </c>
    </row>
    <row r="93" spans="1:24" ht="14.25" thickTop="1" thickBot="1">
      <c r="A93" s="161" t="s">
        <v>90</v>
      </c>
      <c r="B93" s="113" t="s">
        <v>1056</v>
      </c>
      <c r="C93" s="113" t="s">
        <v>1043</v>
      </c>
      <c r="D93" s="113" t="s">
        <v>1043</v>
      </c>
      <c r="E93" s="165">
        <v>2.87</v>
      </c>
      <c r="F93" s="151">
        <f t="shared" si="13"/>
        <v>1.5969107172942665</v>
      </c>
      <c r="G93" s="158" t="s">
        <v>1010</v>
      </c>
      <c r="H93" s="165">
        <v>3.59</v>
      </c>
      <c r="I93" s="151">
        <f t="shared" si="6"/>
        <v>1.9975294338280196</v>
      </c>
      <c r="J93" s="147" t="s">
        <v>1021</v>
      </c>
      <c r="K93" s="165">
        <v>4.17</v>
      </c>
      <c r="L93" s="151">
        <f t="shared" si="7"/>
        <v>2.3202500665913206</v>
      </c>
      <c r="M93" s="159" t="s">
        <v>1027</v>
      </c>
      <c r="N93" s="166">
        <v>1.55</v>
      </c>
      <c r="O93" s="151">
        <f t="shared" si="15"/>
        <v>0.86244307031571876</v>
      </c>
      <c r="P93" s="127" t="s">
        <v>1019</v>
      </c>
      <c r="Q93" s="165">
        <v>0.64</v>
      </c>
      <c r="R93" s="151">
        <f>Q93/SQRT(W93/10)</f>
        <v>0.35610552580778065</v>
      </c>
      <c r="S93" s="118" t="s">
        <v>1012</v>
      </c>
      <c r="T93" s="165"/>
      <c r="U93" s="165"/>
      <c r="V93" s="165"/>
      <c r="W93" s="165">
        <v>32.299999999999997</v>
      </c>
      <c r="X93" s="115">
        <f t="shared" si="9"/>
        <v>7.1332388138371057</v>
      </c>
    </row>
    <row r="94" spans="1:24" ht="14.25" thickTop="1" thickBot="1">
      <c r="A94" s="161" t="s">
        <v>90</v>
      </c>
      <c r="B94" s="113" t="s">
        <v>1056</v>
      </c>
      <c r="C94" s="113" t="s">
        <v>22</v>
      </c>
      <c r="D94" s="113" t="s">
        <v>22</v>
      </c>
      <c r="E94" s="165">
        <v>2.73</v>
      </c>
      <c r="F94" s="151">
        <f t="shared" si="13"/>
        <v>1.3599098641857399</v>
      </c>
      <c r="G94" s="158" t="s">
        <v>1010</v>
      </c>
      <c r="H94" s="165">
        <v>4.01</v>
      </c>
      <c r="I94" s="151">
        <f t="shared" si="6"/>
        <v>1.9975232803607388</v>
      </c>
      <c r="J94" s="147" t="s">
        <v>1021</v>
      </c>
      <c r="K94" s="165">
        <v>7.28</v>
      </c>
      <c r="L94" s="151">
        <f t="shared" si="7"/>
        <v>3.6264263044953067</v>
      </c>
      <c r="M94" s="159" t="s">
        <v>1027</v>
      </c>
      <c r="N94" s="166">
        <v>1.1200000000000001</v>
      </c>
      <c r="O94" s="151">
        <f t="shared" si="15"/>
        <v>0.5579117391531242</v>
      </c>
      <c r="P94" s="127" t="s">
        <v>1019</v>
      </c>
      <c r="Q94" s="165"/>
      <c r="R94" s="166"/>
      <c r="S94" s="165"/>
      <c r="T94" s="165"/>
      <c r="U94" s="165"/>
      <c r="V94" s="165"/>
      <c r="W94" s="165">
        <v>40.299999999999997</v>
      </c>
      <c r="X94" s="115">
        <f t="shared" si="9"/>
        <v>7.5417711881949101</v>
      </c>
    </row>
    <row r="95" spans="1:24" ht="14.25" thickTop="1" thickBot="1">
      <c r="A95" s="161" t="s">
        <v>92</v>
      </c>
      <c r="B95" s="113" t="s">
        <v>56</v>
      </c>
      <c r="C95" s="113" t="s">
        <v>1043</v>
      </c>
      <c r="D95" s="113" t="s">
        <v>1043</v>
      </c>
      <c r="E95" s="150">
        <v>2.5</v>
      </c>
      <c r="F95" s="151">
        <f t="shared" si="13"/>
        <v>1.6037507477489605</v>
      </c>
      <c r="G95" s="158" t="s">
        <v>1010</v>
      </c>
      <c r="H95" s="150">
        <v>3.12</v>
      </c>
      <c r="I95" s="151">
        <f t="shared" si="6"/>
        <v>2.0014809331907029</v>
      </c>
      <c r="J95" s="147" t="s">
        <v>1021</v>
      </c>
      <c r="K95" s="150">
        <v>3.62</v>
      </c>
      <c r="L95" s="151">
        <f t="shared" si="7"/>
        <v>2.3222310827404948</v>
      </c>
      <c r="M95" s="159" t="s">
        <v>1027</v>
      </c>
      <c r="N95" s="151">
        <v>1.27</v>
      </c>
      <c r="O95" s="151">
        <f t="shared" si="15"/>
        <v>0.81470537985647196</v>
      </c>
      <c r="P95" s="127" t="s">
        <v>1019</v>
      </c>
      <c r="Q95" s="150">
        <v>0.48</v>
      </c>
      <c r="R95" s="151">
        <f>Q95/SQRT(W95/10)</f>
        <v>0.3079201435678004</v>
      </c>
      <c r="S95" s="120" t="s">
        <v>1013</v>
      </c>
      <c r="T95" s="150"/>
      <c r="U95" s="150"/>
      <c r="V95" s="150"/>
      <c r="W95" s="150">
        <v>24.3</v>
      </c>
      <c r="X95" s="115">
        <f t="shared" si="9"/>
        <v>7.0500882871044306</v>
      </c>
    </row>
    <row r="96" spans="1:24" ht="14.25" thickTop="1" thickBot="1">
      <c r="A96" s="161" t="s">
        <v>92</v>
      </c>
      <c r="B96" s="113" t="s">
        <v>56</v>
      </c>
      <c r="C96" s="113" t="s">
        <v>22</v>
      </c>
      <c r="D96" s="113" t="s">
        <v>22</v>
      </c>
      <c r="E96" s="150">
        <v>2.19</v>
      </c>
      <c r="F96" s="151">
        <f t="shared" si="13"/>
        <v>1.2794116608629993</v>
      </c>
      <c r="G96" s="158" t="s">
        <v>1010</v>
      </c>
      <c r="H96" s="150">
        <v>3.43</v>
      </c>
      <c r="I96" s="151">
        <f t="shared" si="6"/>
        <v>2.0038273957808621</v>
      </c>
      <c r="J96" s="147" t="s">
        <v>1021</v>
      </c>
      <c r="K96" s="150">
        <v>7.03</v>
      </c>
      <c r="L96" s="151">
        <f t="shared" si="7"/>
        <v>4.1069698519940117</v>
      </c>
      <c r="M96" s="159" t="s">
        <v>1027</v>
      </c>
      <c r="N96" s="151"/>
      <c r="O96" s="151"/>
      <c r="P96" s="150"/>
      <c r="Q96" s="150"/>
      <c r="R96" s="151"/>
      <c r="S96" s="150"/>
      <c r="T96" s="150"/>
      <c r="U96" s="150"/>
      <c r="V96" s="150"/>
      <c r="W96" s="150">
        <v>29.3</v>
      </c>
      <c r="X96" s="115">
        <f t="shared" si="9"/>
        <v>7.3902089086378728</v>
      </c>
    </row>
    <row r="97" spans="1:24" ht="14.25" thickTop="1" thickBot="1">
      <c r="A97" s="161" t="s">
        <v>92</v>
      </c>
      <c r="B97" s="113" t="s">
        <v>1056</v>
      </c>
      <c r="C97" s="113" t="s">
        <v>1043</v>
      </c>
      <c r="D97" s="113" t="s">
        <v>1043</v>
      </c>
      <c r="E97" s="150">
        <v>4.46</v>
      </c>
      <c r="F97" s="151">
        <f t="shared" si="13"/>
        <v>2.397710854344298</v>
      </c>
      <c r="G97" s="158" t="s">
        <v>1010</v>
      </c>
      <c r="H97" s="150">
        <v>3.72</v>
      </c>
      <c r="I97" s="151">
        <f t="shared" si="6"/>
        <v>1.9998843897221499</v>
      </c>
      <c r="J97" s="147" t="s">
        <v>1021</v>
      </c>
      <c r="K97" s="150">
        <v>2.98</v>
      </c>
      <c r="L97" s="151">
        <f t="shared" si="7"/>
        <v>1.6020579251000018</v>
      </c>
      <c r="M97" s="159" t="s">
        <v>1027</v>
      </c>
      <c r="N97" s="151">
        <v>1.56</v>
      </c>
      <c r="O97" s="151">
        <f>N97/SQRT(W97/10)</f>
        <v>0.8386611956899338</v>
      </c>
      <c r="P97" s="127" t="s">
        <v>1019</v>
      </c>
      <c r="Q97" s="150">
        <v>0.59</v>
      </c>
      <c r="R97" s="151">
        <f>Q97/SQRT(W97/10)</f>
        <v>0.31718596503657748</v>
      </c>
      <c r="S97" s="120" t="s">
        <v>1013</v>
      </c>
      <c r="T97" s="150"/>
      <c r="U97" s="150"/>
      <c r="V97" s="150"/>
      <c r="W97" s="150">
        <v>34.6</v>
      </c>
      <c r="X97" s="115">
        <f t="shared" si="9"/>
        <v>7.1555003298929609</v>
      </c>
    </row>
    <row r="98" spans="1:24" ht="14.25" thickTop="1" thickBot="1">
      <c r="A98" s="161" t="s">
        <v>92</v>
      </c>
      <c r="B98" s="113" t="s">
        <v>1056</v>
      </c>
      <c r="C98" s="113" t="s">
        <v>22</v>
      </c>
      <c r="D98" s="113" t="s">
        <v>22</v>
      </c>
      <c r="E98" s="150">
        <v>4.83</v>
      </c>
      <c r="F98" s="151">
        <f t="shared" si="13"/>
        <v>2.552734321069563</v>
      </c>
      <c r="G98" s="158" t="s">
        <v>1010</v>
      </c>
      <c r="H98" s="150">
        <v>3.03</v>
      </c>
      <c r="I98" s="151">
        <f t="shared" si="6"/>
        <v>1.6014047604225206</v>
      </c>
      <c r="J98" s="147" t="s">
        <v>1021</v>
      </c>
      <c r="K98" s="150">
        <v>6.44</v>
      </c>
      <c r="L98" s="151">
        <f t="shared" si="7"/>
        <v>3.403645761426084</v>
      </c>
      <c r="M98" s="159" t="s">
        <v>1027</v>
      </c>
      <c r="N98" s="151"/>
      <c r="O98" s="151"/>
      <c r="P98" s="150"/>
      <c r="Q98" s="150"/>
      <c r="R98" s="151"/>
      <c r="S98" s="150"/>
      <c r="T98" s="150"/>
      <c r="U98" s="150"/>
      <c r="V98" s="150"/>
      <c r="W98" s="150">
        <v>35.799999999999997</v>
      </c>
      <c r="X98" s="115">
        <f t="shared" si="9"/>
        <v>7.5577848429181671</v>
      </c>
    </row>
    <row r="99" spans="1:24" ht="14.25" thickTop="1" thickBot="1">
      <c r="A99" s="161" t="s">
        <v>93</v>
      </c>
      <c r="B99" s="113" t="s">
        <v>56</v>
      </c>
      <c r="C99" s="113" t="s">
        <v>1043</v>
      </c>
      <c r="D99" s="113" t="s">
        <v>1043</v>
      </c>
      <c r="E99" s="150">
        <v>2.88</v>
      </c>
      <c r="F99" s="151">
        <f t="shared" si="13"/>
        <v>1.5999999999999999</v>
      </c>
      <c r="G99" s="158" t="s">
        <v>1010</v>
      </c>
      <c r="H99" s="150">
        <v>3.6</v>
      </c>
      <c r="I99" s="151">
        <f t="shared" si="6"/>
        <v>2</v>
      </c>
      <c r="J99" s="147" t="s">
        <v>1021</v>
      </c>
      <c r="K99" s="150">
        <v>3.02</v>
      </c>
      <c r="L99" s="151">
        <f t="shared" si="7"/>
        <v>1.6777777777777778</v>
      </c>
      <c r="M99" s="159" t="s">
        <v>1027</v>
      </c>
      <c r="N99" s="151">
        <v>1.8</v>
      </c>
      <c r="O99" s="151">
        <f t="shared" ref="O99:O107" si="17">N99/SQRT(W99/10)</f>
        <v>1</v>
      </c>
      <c r="P99" s="126" t="s">
        <v>1033</v>
      </c>
      <c r="Q99" s="150">
        <v>1.32</v>
      </c>
      <c r="R99" s="151">
        <f>Q99/SQRT(W99/10)</f>
        <v>0.73333333333333339</v>
      </c>
      <c r="S99" s="127" t="s">
        <v>1019</v>
      </c>
      <c r="T99" s="150"/>
      <c r="U99" s="150"/>
      <c r="V99" s="150"/>
      <c r="W99" s="150">
        <v>32.4</v>
      </c>
      <c r="X99" s="115">
        <f t="shared" si="9"/>
        <v>7.0111111111111111</v>
      </c>
    </row>
    <row r="100" spans="1:24" ht="14.25" thickTop="1" thickBot="1">
      <c r="A100" s="161" t="s">
        <v>93</v>
      </c>
      <c r="B100" s="113" t="s">
        <v>56</v>
      </c>
      <c r="C100" s="113" t="s">
        <v>22</v>
      </c>
      <c r="D100" s="113" t="s">
        <v>22</v>
      </c>
      <c r="E100" s="150">
        <v>3.07</v>
      </c>
      <c r="F100" s="151">
        <f t="shared" si="13"/>
        <v>1.5981781633267353</v>
      </c>
      <c r="G100" s="158" t="s">
        <v>1010</v>
      </c>
      <c r="H100" s="150">
        <v>3.84</v>
      </c>
      <c r="I100" s="151">
        <f t="shared" si="6"/>
        <v>1.9990241521741574</v>
      </c>
      <c r="J100" s="147" t="s">
        <v>1021</v>
      </c>
      <c r="K100" s="150">
        <v>5.04</v>
      </c>
      <c r="L100" s="151">
        <f t="shared" si="7"/>
        <v>2.6237191997285816</v>
      </c>
      <c r="M100" s="159" t="s">
        <v>1027</v>
      </c>
      <c r="N100" s="151">
        <v>1.92</v>
      </c>
      <c r="O100" s="151">
        <f t="shared" si="17"/>
        <v>0.9995120760870787</v>
      </c>
      <c r="P100" s="126" t="s">
        <v>1033</v>
      </c>
      <c r="Q100" s="150"/>
      <c r="R100" s="151"/>
      <c r="S100" s="150"/>
      <c r="T100" s="150"/>
      <c r="U100" s="150"/>
      <c r="V100" s="150"/>
      <c r="W100" s="150">
        <v>36.9</v>
      </c>
      <c r="X100" s="115">
        <f t="shared" si="9"/>
        <v>7.2204335913165529</v>
      </c>
    </row>
    <row r="101" spans="1:24" ht="14.25" thickTop="1" thickBot="1">
      <c r="A101" s="161" t="s">
        <v>93</v>
      </c>
      <c r="B101" s="113" t="s">
        <v>1056</v>
      </c>
      <c r="C101" s="113" t="s">
        <v>1043</v>
      </c>
      <c r="D101" s="113" t="s">
        <v>1043</v>
      </c>
      <c r="E101" s="150">
        <v>3.85</v>
      </c>
      <c r="F101" s="151">
        <f t="shared" si="13"/>
        <v>1.9988204068569855</v>
      </c>
      <c r="G101" s="158" t="s">
        <v>1010</v>
      </c>
      <c r="H101" s="150">
        <v>3.85</v>
      </c>
      <c r="I101" s="151">
        <f t="shared" si="6"/>
        <v>1.9988204068569855</v>
      </c>
      <c r="J101" s="147" t="s">
        <v>1021</v>
      </c>
      <c r="K101" s="150">
        <v>2.31</v>
      </c>
      <c r="L101" s="151">
        <f t="shared" si="7"/>
        <v>1.1992922441141913</v>
      </c>
      <c r="M101" s="159" t="s">
        <v>1027</v>
      </c>
      <c r="N101" s="151">
        <v>1.54</v>
      </c>
      <c r="O101" s="151">
        <f t="shared" si="17"/>
        <v>0.79952816274279415</v>
      </c>
      <c r="P101" s="129" t="s">
        <v>1033</v>
      </c>
      <c r="Q101" s="150">
        <v>1.69</v>
      </c>
      <c r="R101" s="151">
        <f>Q101/SQRT(W101/10)</f>
        <v>0.87740428249046887</v>
      </c>
      <c r="S101" s="136" t="s">
        <v>1019</v>
      </c>
      <c r="T101" s="150"/>
      <c r="U101" s="150"/>
      <c r="V101" s="150"/>
      <c r="W101" s="150">
        <v>37.1</v>
      </c>
      <c r="X101" s="115">
        <f t="shared" si="9"/>
        <v>6.8738655030614249</v>
      </c>
    </row>
    <row r="102" spans="1:24" ht="14.25" thickTop="1" thickBot="1">
      <c r="A102" s="161" t="s">
        <v>93</v>
      </c>
      <c r="B102" s="113" t="s">
        <v>1056</v>
      </c>
      <c r="C102" s="113" t="s">
        <v>22</v>
      </c>
      <c r="D102" s="113" t="s">
        <v>22</v>
      </c>
      <c r="E102" s="150">
        <v>4.37</v>
      </c>
      <c r="F102" s="151">
        <f t="shared" si="13"/>
        <v>2.1247667094859977</v>
      </c>
      <c r="G102" s="158" t="s">
        <v>1010</v>
      </c>
      <c r="H102" s="150">
        <v>4.12</v>
      </c>
      <c r="I102" s="151">
        <f t="shared" si="6"/>
        <v>2.0032125499044189</v>
      </c>
      <c r="J102" s="147" t="s">
        <v>1021</v>
      </c>
      <c r="K102" s="150">
        <v>4.53</v>
      </c>
      <c r="L102" s="151">
        <f t="shared" si="7"/>
        <v>2.202561371618208</v>
      </c>
      <c r="M102" s="159" t="s">
        <v>1027</v>
      </c>
      <c r="N102" s="151">
        <v>1.65</v>
      </c>
      <c r="O102" s="151">
        <f t="shared" si="17"/>
        <v>0.80225745323842013</v>
      </c>
      <c r="P102" s="126" t="s">
        <v>1033</v>
      </c>
      <c r="Q102" s="150"/>
      <c r="R102" s="151"/>
      <c r="S102" s="150"/>
      <c r="T102" s="150"/>
      <c r="U102" s="150"/>
      <c r="V102" s="150"/>
      <c r="W102" s="150">
        <v>42.3</v>
      </c>
      <c r="X102" s="115">
        <f t="shared" si="9"/>
        <v>7.1327980842470442</v>
      </c>
    </row>
    <row r="103" spans="1:24" ht="14.25" thickTop="1" thickBot="1">
      <c r="A103" s="161" t="s">
        <v>94</v>
      </c>
      <c r="B103" s="113" t="s">
        <v>56</v>
      </c>
      <c r="C103" s="113" t="s">
        <v>22</v>
      </c>
      <c r="D103" s="113" t="s">
        <v>22</v>
      </c>
      <c r="E103" s="150">
        <v>3.63</v>
      </c>
      <c r="F103" s="151">
        <f t="shared" si="13"/>
        <v>1.601124361750168</v>
      </c>
      <c r="G103" s="158" t="s">
        <v>1010</v>
      </c>
      <c r="H103" s="150">
        <v>4.54</v>
      </c>
      <c r="I103" s="151">
        <f t="shared" si="6"/>
        <v>2.0025081549161885</v>
      </c>
      <c r="J103" s="147" t="s">
        <v>1021</v>
      </c>
      <c r="K103" s="150">
        <v>8.2200000000000006</v>
      </c>
      <c r="L103" s="151">
        <f t="shared" si="7"/>
        <v>3.6256865712359185</v>
      </c>
      <c r="M103" s="159" t="s">
        <v>1027</v>
      </c>
      <c r="N103" s="150">
        <v>16.38</v>
      </c>
      <c r="O103" s="151">
        <f t="shared" si="17"/>
        <v>7.2249082769883621</v>
      </c>
      <c r="P103" s="137" t="s">
        <v>1028</v>
      </c>
      <c r="Q103" s="150"/>
      <c r="R103" s="150"/>
      <c r="S103" s="150"/>
      <c r="T103" s="132"/>
      <c r="U103" s="132"/>
      <c r="V103" s="132"/>
      <c r="W103" s="150">
        <v>51.4</v>
      </c>
      <c r="X103" s="115">
        <f t="shared" si="9"/>
        <v>14.454227364890638</v>
      </c>
    </row>
    <row r="104" spans="1:24" ht="14.25" thickTop="1" thickBot="1">
      <c r="A104" s="161" t="s">
        <v>94</v>
      </c>
      <c r="B104" s="113" t="s">
        <v>56</v>
      </c>
      <c r="C104" s="113" t="s">
        <v>1043</v>
      </c>
      <c r="D104" s="113" t="s">
        <v>1043</v>
      </c>
      <c r="E104" s="114">
        <v>3.39</v>
      </c>
      <c r="F104" s="151">
        <f t="shared" si="13"/>
        <v>1.5998399140403996</v>
      </c>
      <c r="G104" s="158" t="s">
        <v>1010</v>
      </c>
      <c r="H104" s="150">
        <v>4.24</v>
      </c>
      <c r="I104" s="151">
        <f t="shared" si="6"/>
        <v>2.0009797154959572</v>
      </c>
      <c r="J104" s="147" t="s">
        <v>1021</v>
      </c>
      <c r="K104" s="150">
        <v>4.92</v>
      </c>
      <c r="L104" s="151">
        <f t="shared" si="7"/>
        <v>2.321891556660403</v>
      </c>
      <c r="M104" s="159" t="s">
        <v>1027</v>
      </c>
      <c r="N104" s="150">
        <v>2.15</v>
      </c>
      <c r="O104" s="151">
        <f t="shared" si="17"/>
        <v>1.0146477330934687</v>
      </c>
      <c r="P104" s="127" t="s">
        <v>1019</v>
      </c>
      <c r="Q104" s="150">
        <v>14.7</v>
      </c>
      <c r="R104" s="151">
        <f>Q104/SQRT(W104/10)</f>
        <v>6.9373589192902276</v>
      </c>
      <c r="S104" s="137" t="s">
        <v>1028</v>
      </c>
      <c r="T104" s="132"/>
      <c r="U104" s="132"/>
      <c r="V104" s="132"/>
      <c r="W104" s="114">
        <v>44.9</v>
      </c>
      <c r="X104" s="115">
        <f t="shared" si="9"/>
        <v>13.874717838580455</v>
      </c>
    </row>
    <row r="105" spans="1:24" ht="14.25" thickTop="1" thickBot="1">
      <c r="A105" s="161" t="s">
        <v>94</v>
      </c>
      <c r="B105" s="113" t="s">
        <v>1056</v>
      </c>
      <c r="C105" s="113" t="s">
        <v>22</v>
      </c>
      <c r="D105" s="113" t="s">
        <v>22</v>
      </c>
      <c r="E105" s="114">
        <v>6.14</v>
      </c>
      <c r="F105" s="151">
        <f t="shared" si="13"/>
        <v>2.5494962315098166</v>
      </c>
      <c r="G105" s="158" t="s">
        <v>1010</v>
      </c>
      <c r="H105" s="150">
        <v>4.82</v>
      </c>
      <c r="I105" s="151">
        <f t="shared" si="6"/>
        <v>2.0013960644751334</v>
      </c>
      <c r="J105" s="147" t="s">
        <v>1021</v>
      </c>
      <c r="K105" s="150">
        <v>6.74</v>
      </c>
      <c r="L105" s="151">
        <f t="shared" si="7"/>
        <v>2.798632671071037</v>
      </c>
      <c r="M105" s="159" t="s">
        <v>1027</v>
      </c>
      <c r="N105" s="150">
        <v>17.7</v>
      </c>
      <c r="O105" s="151">
        <f t="shared" si="17"/>
        <v>7.3495249670559861</v>
      </c>
      <c r="P105" s="134" t="s">
        <v>1028</v>
      </c>
      <c r="Q105" s="150"/>
      <c r="R105" s="150"/>
      <c r="S105" s="150"/>
      <c r="T105" s="132"/>
      <c r="U105" s="132"/>
      <c r="V105" s="132"/>
      <c r="W105" s="114">
        <v>58</v>
      </c>
      <c r="X105" s="115">
        <f t="shared" si="9"/>
        <v>14.699049934111972</v>
      </c>
    </row>
    <row r="106" spans="1:24" ht="14.25" thickTop="1" thickBot="1">
      <c r="A106" s="161" t="s">
        <v>94</v>
      </c>
      <c r="B106" s="113" t="s">
        <v>1056</v>
      </c>
      <c r="C106" s="113" t="s">
        <v>1043</v>
      </c>
      <c r="D106" s="113" t="s">
        <v>1043</v>
      </c>
      <c r="E106" s="114">
        <v>5.39</v>
      </c>
      <c r="F106" s="151">
        <f t="shared" si="13"/>
        <v>2.3985185196510179</v>
      </c>
      <c r="G106" s="158" t="s">
        <v>1010</v>
      </c>
      <c r="H106" s="150">
        <v>20.329999999999998</v>
      </c>
      <c r="I106" s="151">
        <f t="shared" si="6"/>
        <v>9.0467312624313898</v>
      </c>
      <c r="J106" s="147" t="s">
        <v>1021</v>
      </c>
      <c r="K106" s="150">
        <v>3.59</v>
      </c>
      <c r="L106" s="151">
        <f t="shared" si="7"/>
        <v>1.5975290325690452</v>
      </c>
      <c r="M106" s="159" t="s">
        <v>1027</v>
      </c>
      <c r="N106" s="150">
        <v>2.36</v>
      </c>
      <c r="O106" s="151">
        <f t="shared" si="17"/>
        <v>1.050186216396364</v>
      </c>
      <c r="P106" s="136" t="s">
        <v>1019</v>
      </c>
      <c r="Q106" s="150"/>
      <c r="R106" s="150"/>
      <c r="S106" s="150"/>
      <c r="T106" s="132"/>
      <c r="U106" s="132"/>
      <c r="V106" s="132"/>
      <c r="W106" s="114">
        <v>50.5</v>
      </c>
      <c r="X106" s="115">
        <f t="shared" si="9"/>
        <v>14.092965031047818</v>
      </c>
    </row>
    <row r="107" spans="1:24" ht="14.25" thickTop="1" thickBot="1">
      <c r="A107" s="161" t="s">
        <v>566</v>
      </c>
      <c r="B107" s="113" t="s">
        <v>56</v>
      </c>
      <c r="C107" s="113" t="s">
        <v>1043</v>
      </c>
      <c r="D107" s="113" t="s">
        <v>1043</v>
      </c>
      <c r="E107" s="150">
        <v>4.03</v>
      </c>
      <c r="F107" s="151">
        <f t="shared" si="13"/>
        <v>2.4301814372967749</v>
      </c>
      <c r="G107" s="158" t="s">
        <v>1010</v>
      </c>
      <c r="H107" s="150">
        <v>3.32</v>
      </c>
      <c r="I107" s="151">
        <f t="shared" si="6"/>
        <v>2.0020353279963503</v>
      </c>
      <c r="J107" s="147" t="s">
        <v>1021</v>
      </c>
      <c r="K107" s="150">
        <v>4.16</v>
      </c>
      <c r="L107" s="151">
        <f t="shared" si="7"/>
        <v>2.5085743868869934</v>
      </c>
      <c r="M107" s="159" t="s">
        <v>1027</v>
      </c>
      <c r="N107" s="151">
        <v>1.76</v>
      </c>
      <c r="O107" s="151">
        <f t="shared" si="17"/>
        <v>1.0613199329137279</v>
      </c>
      <c r="P107" s="136" t="s">
        <v>1019</v>
      </c>
      <c r="Q107" s="150"/>
      <c r="R107" s="151"/>
      <c r="S107" s="150"/>
      <c r="T107" s="150"/>
      <c r="U107" s="150"/>
      <c r="V107" s="150"/>
      <c r="W107" s="150">
        <v>27.5</v>
      </c>
      <c r="X107" s="115">
        <f t="shared" si="9"/>
        <v>8.0021110850938459</v>
      </c>
    </row>
    <row r="108" spans="1:24" ht="14.25" thickTop="1" thickBot="1">
      <c r="A108" s="161" t="s">
        <v>566</v>
      </c>
      <c r="B108" s="113" t="s">
        <v>56</v>
      </c>
      <c r="C108" s="113" t="s">
        <v>22</v>
      </c>
      <c r="D108" s="113" t="s">
        <v>22</v>
      </c>
      <c r="E108" s="150">
        <v>4.5999999999999996</v>
      </c>
      <c r="F108" s="151">
        <f t="shared" si="13"/>
        <v>2.5836173989879603</v>
      </c>
      <c r="G108" s="158" t="s">
        <v>1010</v>
      </c>
      <c r="H108" s="150">
        <v>3.56</v>
      </c>
      <c r="I108" s="151">
        <f t="shared" si="6"/>
        <v>1.9994952044341605</v>
      </c>
      <c r="J108" s="147" t="s">
        <v>1021</v>
      </c>
      <c r="K108" s="150">
        <v>4</v>
      </c>
      <c r="L108" s="151">
        <f t="shared" si="7"/>
        <v>2.2466238252069219</v>
      </c>
      <c r="M108" s="159" t="s">
        <v>1027</v>
      </c>
      <c r="N108" s="151"/>
      <c r="O108" s="151"/>
      <c r="P108" s="150"/>
      <c r="Q108" s="150"/>
      <c r="R108" s="151"/>
      <c r="S108" s="150"/>
      <c r="T108" s="150"/>
      <c r="U108" s="150"/>
      <c r="V108" s="150"/>
      <c r="W108" s="150">
        <v>31.7</v>
      </c>
      <c r="X108" s="115">
        <f t="shared" si="9"/>
        <v>6.829736428629043</v>
      </c>
    </row>
    <row r="109" spans="1:24" ht="14.25" thickTop="1" thickBot="1">
      <c r="A109" s="161" t="s">
        <v>566</v>
      </c>
      <c r="B109" s="113" t="s">
        <v>1056</v>
      </c>
      <c r="C109" s="113" t="s">
        <v>1043</v>
      </c>
      <c r="D109" s="113" t="s">
        <v>1043</v>
      </c>
      <c r="E109" s="150">
        <v>6.1</v>
      </c>
      <c r="F109" s="151">
        <f t="shared" si="13"/>
        <v>3.3579394836353997</v>
      </c>
      <c r="G109" s="158" t="s">
        <v>1010</v>
      </c>
      <c r="H109" s="150">
        <v>3.63</v>
      </c>
      <c r="I109" s="151">
        <f t="shared" si="6"/>
        <v>1.9982492337043445</v>
      </c>
      <c r="J109" s="147" t="s">
        <v>1021</v>
      </c>
      <c r="K109" s="150">
        <v>2.67</v>
      </c>
      <c r="L109" s="151">
        <f t="shared" si="7"/>
        <v>1.4697866264436914</v>
      </c>
      <c r="M109" s="127" t="s">
        <v>1019</v>
      </c>
      <c r="N109" s="151"/>
      <c r="O109" s="151"/>
      <c r="P109" s="150"/>
      <c r="Q109" s="150"/>
      <c r="R109" s="151"/>
      <c r="S109" s="150"/>
      <c r="T109" s="150"/>
      <c r="U109" s="150"/>
      <c r="V109" s="150"/>
      <c r="W109" s="150">
        <v>33</v>
      </c>
      <c r="X109" s="115">
        <f t="shared" si="9"/>
        <v>6.8259753437834361</v>
      </c>
    </row>
    <row r="110" spans="1:24" ht="14.25" thickTop="1" thickBot="1">
      <c r="A110" s="161" t="s">
        <v>566</v>
      </c>
      <c r="B110" s="113" t="s">
        <v>1056</v>
      </c>
      <c r="C110" s="113" t="s">
        <v>22</v>
      </c>
      <c r="D110" s="113" t="s">
        <v>22</v>
      </c>
      <c r="E110" s="150">
        <v>7.09</v>
      </c>
      <c r="F110" s="151">
        <f t="shared" si="13"/>
        <v>3.5673661524747895</v>
      </c>
      <c r="G110" s="158" t="s">
        <v>1010</v>
      </c>
      <c r="H110" s="150">
        <v>3.97</v>
      </c>
      <c r="I110" s="151">
        <f t="shared" si="6"/>
        <v>1.9975237835437116</v>
      </c>
      <c r="J110" s="147" t="s">
        <v>1021</v>
      </c>
      <c r="K110" s="150">
        <v>3.34</v>
      </c>
      <c r="L110" s="151">
        <f t="shared" si="7"/>
        <v>1.6805363821249362</v>
      </c>
      <c r="M110" s="159" t="s">
        <v>1027</v>
      </c>
      <c r="N110" s="151"/>
      <c r="O110" s="151"/>
      <c r="P110" s="150"/>
      <c r="Q110" s="150"/>
      <c r="R110" s="151"/>
      <c r="S110" s="150"/>
      <c r="T110" s="150"/>
      <c r="U110" s="150"/>
      <c r="V110" s="150"/>
      <c r="W110" s="150">
        <v>39.5</v>
      </c>
      <c r="X110" s="115">
        <f t="shared" si="9"/>
        <v>7.2454263181434371</v>
      </c>
    </row>
    <row r="111" spans="1:24" ht="14.25" thickTop="1" thickBot="1">
      <c r="A111" s="161" t="s">
        <v>96</v>
      </c>
      <c r="B111" s="113" t="s">
        <v>56</v>
      </c>
      <c r="C111" s="113" t="s">
        <v>1043</v>
      </c>
      <c r="D111" s="113" t="s">
        <v>1043</v>
      </c>
      <c r="E111" s="150">
        <v>3.79</v>
      </c>
      <c r="F111" s="151">
        <f t="shared" si="13"/>
        <v>2.3022610416846829</v>
      </c>
      <c r="G111" s="158" t="s">
        <v>1010</v>
      </c>
      <c r="H111" s="150">
        <v>3.29</v>
      </c>
      <c r="I111" s="151">
        <f t="shared" si="6"/>
        <v>1.9985326720692893</v>
      </c>
      <c r="J111" s="147" t="s">
        <v>1021</v>
      </c>
      <c r="K111" s="150">
        <v>4.3099999999999996</v>
      </c>
      <c r="L111" s="151">
        <f t="shared" si="7"/>
        <v>2.6181385460846918</v>
      </c>
      <c r="M111" s="159" t="s">
        <v>1027</v>
      </c>
      <c r="N111" s="151">
        <v>1.66</v>
      </c>
      <c r="O111" s="151">
        <f>N111/SQRT(W111/10)</f>
        <v>1.0083781871231063</v>
      </c>
      <c r="P111" s="127" t="s">
        <v>1019</v>
      </c>
      <c r="Q111" s="150"/>
      <c r="R111" s="151"/>
      <c r="S111" s="150"/>
      <c r="T111" s="150"/>
      <c r="U111" s="150"/>
      <c r="V111" s="150"/>
      <c r="W111" s="150">
        <v>27.1</v>
      </c>
      <c r="X111" s="115">
        <f t="shared" si="9"/>
        <v>7.927310446961771</v>
      </c>
    </row>
    <row r="112" spans="1:24" ht="14.25" thickTop="1" thickBot="1">
      <c r="A112" s="161" t="s">
        <v>96</v>
      </c>
      <c r="B112" s="113" t="s">
        <v>56</v>
      </c>
      <c r="C112" s="113" t="s">
        <v>22</v>
      </c>
      <c r="D112" s="113" t="s">
        <v>22</v>
      </c>
      <c r="E112" s="150">
        <v>4.34</v>
      </c>
      <c r="F112" s="151">
        <f t="shared" si="13"/>
        <v>2.4492036922466554</v>
      </c>
      <c r="G112" s="158" t="s">
        <v>1010</v>
      </c>
      <c r="H112" s="150">
        <v>3.54</v>
      </c>
      <c r="I112" s="151">
        <f t="shared" si="6"/>
        <v>1.9977375738601753</v>
      </c>
      <c r="J112" s="147" t="s">
        <v>1021</v>
      </c>
      <c r="K112" s="150">
        <v>6.68</v>
      </c>
      <c r="L112" s="151">
        <f t="shared" si="7"/>
        <v>3.76974208852711</v>
      </c>
      <c r="M112" s="159" t="s">
        <v>1027</v>
      </c>
      <c r="N112" s="151"/>
      <c r="O112" s="151"/>
      <c r="P112" s="150"/>
      <c r="Q112" s="150"/>
      <c r="R112" s="151"/>
      <c r="S112" s="150"/>
      <c r="T112" s="150"/>
      <c r="U112" s="150"/>
      <c r="V112" s="150"/>
      <c r="W112" s="150">
        <v>31.4</v>
      </c>
      <c r="X112" s="115">
        <f t="shared" si="9"/>
        <v>8.2166833546339397</v>
      </c>
    </row>
    <row r="113" spans="1:24" ht="14.25" thickTop="1" thickBot="1">
      <c r="A113" s="161" t="s">
        <v>96</v>
      </c>
      <c r="B113" s="113" t="s">
        <v>1056</v>
      </c>
      <c r="C113" s="113" t="s">
        <v>1043</v>
      </c>
      <c r="D113" s="113" t="s">
        <v>1043</v>
      </c>
      <c r="E113" s="150">
        <v>5.92</v>
      </c>
      <c r="F113" s="151">
        <f t="shared" si="13"/>
        <v>3.2787847516805311</v>
      </c>
      <c r="G113" s="158" t="s">
        <v>1010</v>
      </c>
      <c r="H113" s="150">
        <v>3.61</v>
      </c>
      <c r="I113" s="151">
        <f t="shared" si="6"/>
        <v>1.9993940799943777</v>
      </c>
      <c r="J113" s="147" t="s">
        <v>1021</v>
      </c>
      <c r="K113" s="150">
        <v>1.44</v>
      </c>
      <c r="L113" s="151">
        <f t="shared" si="7"/>
        <v>0.79754223689526427</v>
      </c>
      <c r="M113" s="159" t="s">
        <v>1027</v>
      </c>
      <c r="N113" s="151">
        <v>2.59</v>
      </c>
      <c r="O113" s="151">
        <f>N113/SQRT(W113/10)</f>
        <v>1.4344683288602322</v>
      </c>
      <c r="P113" s="127" t="s">
        <v>1019</v>
      </c>
      <c r="Q113" s="150"/>
      <c r="R113" s="151"/>
      <c r="S113" s="150"/>
      <c r="T113" s="150"/>
      <c r="U113" s="150"/>
      <c r="V113" s="150"/>
      <c r="W113" s="150">
        <v>32.6</v>
      </c>
      <c r="X113" s="115">
        <f t="shared" si="9"/>
        <v>7.5101893974304055</v>
      </c>
    </row>
    <row r="114" spans="1:24" ht="14.25" thickTop="1" thickBot="1">
      <c r="A114" s="161" t="s">
        <v>96</v>
      </c>
      <c r="B114" s="113" t="s">
        <v>1056</v>
      </c>
      <c r="C114" s="113" t="s">
        <v>22</v>
      </c>
      <c r="D114" s="113" t="s">
        <v>22</v>
      </c>
      <c r="E114" s="150">
        <v>6.96</v>
      </c>
      <c r="F114" s="151">
        <f t="shared" si="13"/>
        <v>3.4931238680703292</v>
      </c>
      <c r="G114" s="158" t="s">
        <v>1010</v>
      </c>
      <c r="H114" s="150">
        <v>3.99</v>
      </c>
      <c r="I114" s="151">
        <f t="shared" si="6"/>
        <v>2.0025235967816974</v>
      </c>
      <c r="J114" s="147" t="s">
        <v>1021</v>
      </c>
      <c r="K114" s="150">
        <v>4.8600000000000003</v>
      </c>
      <c r="L114" s="151">
        <f t="shared" si="7"/>
        <v>2.4391640802904888</v>
      </c>
      <c r="M114" s="159" t="s">
        <v>1027</v>
      </c>
      <c r="N114" s="151"/>
      <c r="O114" s="151"/>
      <c r="P114" s="150"/>
      <c r="Q114" s="150"/>
      <c r="R114" s="151"/>
      <c r="S114" s="150"/>
      <c r="T114" s="150"/>
      <c r="U114" s="150"/>
      <c r="V114" s="150"/>
      <c r="W114" s="150">
        <v>39.700000000000003</v>
      </c>
      <c r="X114" s="115">
        <f t="shared" si="9"/>
        <v>7.9348115451425159</v>
      </c>
    </row>
    <row r="115" spans="1:24" ht="14.25" thickTop="1" thickBot="1">
      <c r="A115" s="161" t="s">
        <v>1029</v>
      </c>
      <c r="B115" s="113" t="s">
        <v>56</v>
      </c>
      <c r="C115" s="113" t="s">
        <v>1043</v>
      </c>
      <c r="D115" s="113" t="s">
        <v>1043</v>
      </c>
      <c r="E115" s="150">
        <v>1.76</v>
      </c>
      <c r="F115" s="151">
        <f t="shared" si="13"/>
        <v>0.96015871703836642</v>
      </c>
      <c r="G115" s="158" t="s">
        <v>1010</v>
      </c>
      <c r="H115" s="150">
        <v>3.67</v>
      </c>
      <c r="I115" s="151">
        <f t="shared" si="6"/>
        <v>2.0021491429152301</v>
      </c>
      <c r="J115" s="147" t="s">
        <v>1021</v>
      </c>
      <c r="K115" s="150">
        <v>4.25</v>
      </c>
      <c r="L115" s="151">
        <f t="shared" si="7"/>
        <v>2.3185650837574188</v>
      </c>
      <c r="M115" s="159" t="s">
        <v>1027</v>
      </c>
      <c r="N115" s="151">
        <v>2.35</v>
      </c>
      <c r="O115" s="151">
        <f t="shared" ref="O115:O120" si="18">N115/SQRT(W115/10)</f>
        <v>1.2820301051364551</v>
      </c>
      <c r="P115" s="118" t="s">
        <v>1012</v>
      </c>
      <c r="Q115" s="150">
        <v>1.86</v>
      </c>
      <c r="R115" s="151">
        <f t="shared" ref="R115:R116" si="19">Q115/SQRT(W115/10)</f>
        <v>1.0147131895973645</v>
      </c>
      <c r="S115" s="136" t="s">
        <v>1019</v>
      </c>
      <c r="T115" s="150"/>
      <c r="U115" s="150"/>
      <c r="V115" s="150"/>
      <c r="W115" s="150">
        <v>33.6</v>
      </c>
      <c r="X115" s="115">
        <f t="shared" si="9"/>
        <v>7.5776162384448345</v>
      </c>
    </row>
    <row r="116" spans="1:24" ht="14.25" thickTop="1" thickBot="1">
      <c r="A116" s="161" t="s">
        <v>1029</v>
      </c>
      <c r="B116" s="113" t="s">
        <v>1056</v>
      </c>
      <c r="C116" s="113" t="s">
        <v>1043</v>
      </c>
      <c r="D116" s="113" t="s">
        <v>1043</v>
      </c>
      <c r="E116" s="150">
        <v>4.46</v>
      </c>
      <c r="F116" s="151">
        <f t="shared" si="13"/>
        <v>2.397710854344298</v>
      </c>
      <c r="G116" s="158" t="s">
        <v>1010</v>
      </c>
      <c r="H116" s="150">
        <v>3.72</v>
      </c>
      <c r="I116" s="151">
        <f t="shared" si="6"/>
        <v>1.9998843897221499</v>
      </c>
      <c r="J116" s="147" t="s">
        <v>1021</v>
      </c>
      <c r="K116" s="150">
        <v>1.79</v>
      </c>
      <c r="L116" s="151">
        <f t="shared" si="7"/>
        <v>0.96230996172114203</v>
      </c>
      <c r="M116" s="159" t="s">
        <v>1027</v>
      </c>
      <c r="N116" s="151">
        <v>2.38</v>
      </c>
      <c r="O116" s="151">
        <f t="shared" si="18"/>
        <v>1.2794959267577195</v>
      </c>
      <c r="P116" s="118" t="s">
        <v>1012</v>
      </c>
      <c r="Q116" s="150">
        <v>1.95</v>
      </c>
      <c r="R116" s="151">
        <f t="shared" si="19"/>
        <v>1.0483264946124171</v>
      </c>
      <c r="S116" s="136" t="s">
        <v>1019</v>
      </c>
      <c r="T116" s="150"/>
      <c r="U116" s="150"/>
      <c r="V116" s="150"/>
      <c r="W116" s="150">
        <v>34.6</v>
      </c>
      <c r="X116" s="115">
        <f t="shared" si="9"/>
        <v>7.6877276271577264</v>
      </c>
    </row>
    <row r="117" spans="1:24" ht="14.25" thickTop="1" thickBot="1">
      <c r="A117" s="161" t="s">
        <v>1029</v>
      </c>
      <c r="B117" s="113" t="s">
        <v>56</v>
      </c>
      <c r="C117" s="113" t="s">
        <v>22</v>
      </c>
      <c r="D117" s="113" t="s">
        <v>22</v>
      </c>
      <c r="E117" s="150">
        <v>1.87</v>
      </c>
      <c r="F117" s="151">
        <f t="shared" si="13"/>
        <v>0.9580300216119072</v>
      </c>
      <c r="G117" s="158" t="s">
        <v>1010</v>
      </c>
      <c r="H117" s="150">
        <v>3.9</v>
      </c>
      <c r="I117" s="151">
        <f t="shared" si="6"/>
        <v>1.998030526356384</v>
      </c>
      <c r="J117" s="147" t="s">
        <v>1021</v>
      </c>
      <c r="K117" s="150">
        <v>7.07</v>
      </c>
      <c r="L117" s="151">
        <f t="shared" si="7"/>
        <v>3.6220707234204195</v>
      </c>
      <c r="M117" s="138" t="s">
        <v>1027</v>
      </c>
      <c r="N117" s="151">
        <v>2.5</v>
      </c>
      <c r="O117" s="151">
        <f t="shared" si="18"/>
        <v>1.2807887989464</v>
      </c>
      <c r="P117" s="124" t="s">
        <v>1012</v>
      </c>
      <c r="Q117" s="150"/>
      <c r="R117" s="151"/>
      <c r="S117" s="150"/>
      <c r="T117" s="150"/>
      <c r="U117" s="150"/>
      <c r="V117" s="150"/>
      <c r="W117" s="150">
        <v>38.1</v>
      </c>
      <c r="X117" s="115">
        <f t="shared" si="9"/>
        <v>7.8589200703351105</v>
      </c>
    </row>
    <row r="118" spans="1:24" ht="14.25" thickTop="1" thickBot="1">
      <c r="A118" s="161" t="s">
        <v>1029</v>
      </c>
      <c r="B118" s="113" t="s">
        <v>1056</v>
      </c>
      <c r="C118" s="113" t="s">
        <v>22</v>
      </c>
      <c r="D118" s="113" t="s">
        <v>22</v>
      </c>
      <c r="E118" s="150">
        <v>5.2</v>
      </c>
      <c r="F118" s="151">
        <f t="shared" si="13"/>
        <v>2.5495097567963922</v>
      </c>
      <c r="G118" s="158" t="s">
        <v>1010</v>
      </c>
      <c r="H118" s="150">
        <v>4.08</v>
      </c>
      <c r="I118" s="151">
        <f t="shared" si="6"/>
        <v>2.0003845784094771</v>
      </c>
      <c r="J118" s="147" t="s">
        <v>1021</v>
      </c>
      <c r="K118" s="150">
        <v>4.41</v>
      </c>
      <c r="L118" s="151">
        <f t="shared" si="7"/>
        <v>2.162180389898479</v>
      </c>
      <c r="M118" s="138" t="s">
        <v>1027</v>
      </c>
      <c r="N118" s="151">
        <v>2.61</v>
      </c>
      <c r="O118" s="151">
        <f t="shared" si="18"/>
        <v>1.2796577817766506</v>
      </c>
      <c r="P118" s="124" t="s">
        <v>1012</v>
      </c>
      <c r="Q118" s="150"/>
      <c r="R118" s="151"/>
      <c r="S118" s="150"/>
      <c r="T118" s="150"/>
      <c r="U118" s="150"/>
      <c r="V118" s="150"/>
      <c r="W118" s="150">
        <v>41.6</v>
      </c>
      <c r="X118" s="115">
        <f t="shared" si="9"/>
        <v>7.9917325068809992</v>
      </c>
    </row>
    <row r="119" spans="1:24" ht="30" customHeight="1" thickTop="1" thickBot="1">
      <c r="A119" s="454" t="s">
        <v>1454</v>
      </c>
      <c r="B119" s="455"/>
      <c r="C119" s="455"/>
      <c r="D119" s="455"/>
      <c r="E119" s="455"/>
      <c r="F119" s="455"/>
      <c r="G119" s="455"/>
      <c r="H119" s="455"/>
      <c r="I119" s="455"/>
      <c r="J119" s="455"/>
      <c r="K119" s="455"/>
      <c r="L119" s="455"/>
      <c r="M119" s="455"/>
      <c r="N119" s="455"/>
      <c r="O119" s="455"/>
      <c r="P119" s="455"/>
      <c r="Q119" s="455"/>
      <c r="R119" s="455"/>
      <c r="S119" s="455"/>
      <c r="T119" s="455"/>
      <c r="U119" s="455"/>
      <c r="V119" s="455"/>
      <c r="W119" s="455"/>
      <c r="X119" s="456"/>
    </row>
    <row r="120" spans="1:24" ht="14.25" thickTop="1" thickBot="1">
      <c r="A120" s="161" t="s">
        <v>1451</v>
      </c>
      <c r="B120" s="113" t="s">
        <v>1452</v>
      </c>
      <c r="C120" s="113" t="s">
        <v>1452</v>
      </c>
      <c r="D120" s="113" t="s">
        <v>1452</v>
      </c>
      <c r="E120" s="150">
        <v>4.24</v>
      </c>
      <c r="F120" s="151">
        <f>E120/SQRT(W120/10)</f>
        <v>1.6002848749243621</v>
      </c>
      <c r="G120" s="158" t="s">
        <v>1010</v>
      </c>
      <c r="H120" s="150">
        <v>10.6</v>
      </c>
      <c r="I120" s="151">
        <f>H120/SQRT(W120/10)</f>
        <v>4.0007121873109046</v>
      </c>
      <c r="J120" s="147" t="s">
        <v>1453</v>
      </c>
      <c r="K120" s="150">
        <v>10.6</v>
      </c>
      <c r="L120" s="151">
        <f t="shared" si="7"/>
        <v>4.0007121873109046</v>
      </c>
      <c r="M120" s="138" t="s">
        <v>1455</v>
      </c>
      <c r="N120" s="151">
        <v>5.3</v>
      </c>
      <c r="O120" s="151">
        <f t="shared" si="18"/>
        <v>2.0003560936554523</v>
      </c>
      <c r="P120" s="120" t="s">
        <v>1456</v>
      </c>
      <c r="Q120" s="150">
        <v>12.71</v>
      </c>
      <c r="R120" s="151">
        <f t="shared" ref="R120" si="20">Q120/SQRT(W120/10)</f>
        <v>4.7970803679926046</v>
      </c>
      <c r="S120" s="120" t="s">
        <v>1457</v>
      </c>
      <c r="T120" s="150"/>
      <c r="U120" s="150"/>
      <c r="V120" s="150"/>
      <c r="W120" s="150">
        <v>70.2</v>
      </c>
      <c r="X120" s="115">
        <f t="shared" si="9"/>
        <v>16.39914571119423</v>
      </c>
    </row>
    <row r="121" spans="1:24" ht="14.25" thickTop="1" thickBot="1">
      <c r="A121" s="161"/>
      <c r="B121" s="113"/>
      <c r="C121" s="113"/>
      <c r="D121" s="113"/>
      <c r="E121" s="150"/>
      <c r="F121" s="151"/>
      <c r="G121" s="158"/>
      <c r="H121" s="150"/>
      <c r="I121" s="151"/>
      <c r="J121" s="147"/>
      <c r="K121" s="150"/>
      <c r="L121" s="151"/>
      <c r="M121" s="138"/>
      <c r="N121" s="151"/>
      <c r="O121" s="151"/>
      <c r="P121" s="124"/>
      <c r="Q121" s="150"/>
      <c r="R121" s="151"/>
      <c r="S121" s="150"/>
      <c r="T121" s="150"/>
      <c r="U121" s="150"/>
      <c r="V121" s="150"/>
      <c r="W121" s="150"/>
      <c r="X121" s="115"/>
    </row>
    <row r="122" spans="1:24" ht="30" customHeight="1" thickTop="1" thickBot="1">
      <c r="A122" s="454" t="s">
        <v>1458</v>
      </c>
      <c r="B122" s="455"/>
      <c r="C122" s="455"/>
      <c r="D122" s="455"/>
      <c r="E122" s="455"/>
      <c r="F122" s="455"/>
      <c r="G122" s="455"/>
      <c r="H122" s="455"/>
      <c r="I122" s="455"/>
      <c r="J122" s="455"/>
      <c r="K122" s="455"/>
      <c r="L122" s="455"/>
      <c r="M122" s="455"/>
      <c r="N122" s="455"/>
      <c r="O122" s="455"/>
      <c r="P122" s="455"/>
      <c r="Q122" s="455"/>
      <c r="R122" s="455"/>
      <c r="S122" s="455"/>
      <c r="T122" s="455"/>
      <c r="U122" s="455"/>
      <c r="V122" s="455"/>
      <c r="W122" s="455"/>
      <c r="X122" s="456"/>
    </row>
    <row r="123" spans="1:24" ht="14.25" thickTop="1" thickBot="1">
      <c r="A123" s="161" t="s">
        <v>1459</v>
      </c>
      <c r="B123" s="113" t="s">
        <v>1460</v>
      </c>
      <c r="C123" s="113" t="s">
        <v>1452</v>
      </c>
      <c r="D123" s="113"/>
      <c r="E123" s="150">
        <v>2.5499999999999998</v>
      </c>
      <c r="F123" s="151">
        <f>E123/SQRT(W123/10)</f>
        <v>0.79921990452920888</v>
      </c>
      <c r="G123" s="150" t="s">
        <v>1461</v>
      </c>
      <c r="H123" s="150">
        <v>3.13</v>
      </c>
      <c r="I123" s="151">
        <f>H123/SQRT(W123/10)</f>
        <v>0.98100325536330346</v>
      </c>
      <c r="J123" s="158" t="s">
        <v>1010</v>
      </c>
      <c r="K123" s="150">
        <v>6.38</v>
      </c>
      <c r="L123" s="151">
        <f t="shared" ref="L123" si="21">K123/SQRT(W123/10)</f>
        <v>1.9996168591750403</v>
      </c>
      <c r="M123" s="147" t="s">
        <v>1453</v>
      </c>
      <c r="N123" s="151">
        <v>9.3800000000000008</v>
      </c>
      <c r="O123" s="151">
        <f t="shared" ref="O123" si="22">N123/SQRT(W123/10)</f>
        <v>2.9398755703858748</v>
      </c>
      <c r="P123" s="120" t="s">
        <v>1457</v>
      </c>
      <c r="Q123" s="150"/>
      <c r="R123" s="151"/>
      <c r="S123" s="150"/>
      <c r="T123" s="150"/>
      <c r="U123" s="150"/>
      <c r="V123" s="150"/>
      <c r="W123" s="150">
        <v>101.8</v>
      </c>
      <c r="X123" s="115">
        <f t="shared" ref="X123" si="23">SUM(F123,I123,L123,O123,R123)</f>
        <v>6.7197155894534273</v>
      </c>
    </row>
    <row r="124" spans="1:24" ht="14.25" thickTop="1" thickBot="1">
      <c r="A124" s="161" t="s">
        <v>1459</v>
      </c>
      <c r="B124" s="113" t="s">
        <v>1462</v>
      </c>
      <c r="C124" s="113" t="s">
        <v>1452</v>
      </c>
      <c r="D124" s="113"/>
      <c r="E124" s="150">
        <v>2.82</v>
      </c>
      <c r="F124" s="151">
        <f>E124/SQRT(W124/10)</f>
        <v>0.99889524923589823</v>
      </c>
      <c r="G124" s="150" t="s">
        <v>1461</v>
      </c>
      <c r="H124" s="150">
        <v>5.65</v>
      </c>
      <c r="I124" s="151">
        <f>H124/SQRT(W124/10)</f>
        <v>2.001332680206676</v>
      </c>
      <c r="J124" s="158" t="s">
        <v>1010</v>
      </c>
      <c r="K124" s="150">
        <v>2.94</v>
      </c>
      <c r="L124" s="151">
        <f t="shared" ref="L124:L125" si="24">K124/SQRT(W124/10)</f>
        <v>1.0414014300544472</v>
      </c>
      <c r="M124" s="147" t="s">
        <v>1453</v>
      </c>
      <c r="N124" s="151">
        <v>8.81</v>
      </c>
      <c r="O124" s="151">
        <f t="shared" ref="O124" si="25">N124/SQRT(W124/10)</f>
        <v>3.1206621084284625</v>
      </c>
      <c r="P124" s="120" t="s">
        <v>1457</v>
      </c>
      <c r="Q124" s="150"/>
      <c r="R124" s="151"/>
      <c r="S124" s="150"/>
      <c r="T124" s="150"/>
      <c r="U124" s="150"/>
      <c r="V124" s="150"/>
      <c r="W124" s="150">
        <v>79.7</v>
      </c>
      <c r="X124" s="115">
        <f t="shared" ref="X124:X125" si="26">SUM(F124,I124,L124,O124,R124)</f>
        <v>7.162291467925483</v>
      </c>
    </row>
    <row r="125" spans="1:24" ht="14.25" thickTop="1" thickBot="1">
      <c r="A125" s="161" t="s">
        <v>1459</v>
      </c>
      <c r="B125" s="113" t="s">
        <v>1460</v>
      </c>
      <c r="C125" s="113" t="s">
        <v>1463</v>
      </c>
      <c r="D125" s="113"/>
      <c r="E125" s="150">
        <v>1.7</v>
      </c>
      <c r="F125" s="151">
        <f>E125/SQRT(W125/10)</f>
        <v>0.59917127032270512</v>
      </c>
      <c r="G125" s="150" t="s">
        <v>1461</v>
      </c>
      <c r="H125" s="150">
        <v>5.21</v>
      </c>
      <c r="I125" s="151">
        <f>H125/SQRT(W125/10)</f>
        <v>1.8362837166948787</v>
      </c>
      <c r="J125" s="158" t="s">
        <v>1010</v>
      </c>
      <c r="K125" s="150">
        <v>15.58</v>
      </c>
      <c r="L125" s="151">
        <f t="shared" si="24"/>
        <v>5.4912284656633803</v>
      </c>
      <c r="M125" s="147" t="s">
        <v>1453</v>
      </c>
      <c r="N125" s="151"/>
      <c r="O125" s="151"/>
      <c r="P125" s="174"/>
      <c r="Q125" s="150"/>
      <c r="R125" s="151"/>
      <c r="S125" s="150"/>
      <c r="T125" s="150"/>
      <c r="U125" s="150"/>
      <c r="V125" s="150"/>
      <c r="W125" s="150">
        <v>80.5</v>
      </c>
      <c r="X125" s="115">
        <f t="shared" si="26"/>
        <v>7.9266834526809635</v>
      </c>
    </row>
    <row r="126" spans="1:24" ht="14.25" thickTop="1" thickBot="1">
      <c r="A126" s="161" t="s">
        <v>1459</v>
      </c>
      <c r="B126" s="113" t="s">
        <v>1462</v>
      </c>
      <c r="C126" s="113" t="s">
        <v>1463</v>
      </c>
      <c r="D126" s="113"/>
      <c r="E126" s="150">
        <v>2.09</v>
      </c>
      <c r="F126" s="151">
        <f>E126/SQRT(W126/10)</f>
        <v>0.74031598258972597</v>
      </c>
      <c r="G126" s="150" t="s">
        <v>1461</v>
      </c>
      <c r="H126" s="150">
        <v>4.17</v>
      </c>
      <c r="I126" s="151">
        <f>H126/SQRT(W126/10)</f>
        <v>1.4770897834445731</v>
      </c>
      <c r="J126" s="158" t="s">
        <v>1010</v>
      </c>
      <c r="K126" s="175">
        <v>19.3</v>
      </c>
      <c r="L126" s="151">
        <f t="shared" ref="L126" si="27">K126/SQRT(W126/10)</f>
        <v>6.8364107483166094</v>
      </c>
      <c r="M126" s="147" t="s">
        <v>1453</v>
      </c>
      <c r="N126" s="151"/>
      <c r="O126" s="151"/>
      <c r="P126" s="174"/>
      <c r="Q126" s="150"/>
      <c r="R126" s="151"/>
      <c r="S126" s="150"/>
      <c r="T126" s="150"/>
      <c r="U126" s="150"/>
      <c r="V126" s="150"/>
      <c r="W126" s="150">
        <v>79.7</v>
      </c>
      <c r="X126" s="115">
        <f t="shared" ref="X126" si="28">SUM(F126,I126,L126,O126,R126)</f>
        <v>9.053816514350908</v>
      </c>
    </row>
    <row r="127" spans="1:24" ht="14.25" thickTop="1" thickBot="1">
      <c r="A127" s="161"/>
      <c r="B127" s="113"/>
      <c r="C127" s="113"/>
      <c r="D127" s="113"/>
      <c r="E127" s="150"/>
      <c r="F127" s="151"/>
      <c r="G127" s="150"/>
      <c r="H127" s="150"/>
      <c r="I127" s="151"/>
      <c r="J127" s="158"/>
      <c r="K127" s="175"/>
      <c r="L127" s="151"/>
      <c r="M127" s="147"/>
      <c r="N127" s="151"/>
      <c r="O127" s="151"/>
      <c r="P127" s="174"/>
      <c r="Q127" s="150"/>
      <c r="R127" s="151"/>
      <c r="S127" s="150"/>
      <c r="T127" s="150"/>
      <c r="U127" s="150"/>
      <c r="V127" s="150"/>
      <c r="W127" s="150"/>
      <c r="X127" s="115"/>
    </row>
    <row r="128" spans="1:24" ht="30" customHeight="1" thickTop="1" thickBot="1">
      <c r="A128" s="454" t="s">
        <v>1464</v>
      </c>
      <c r="B128" s="455"/>
      <c r="C128" s="455"/>
      <c r="D128" s="455"/>
      <c r="E128" s="455"/>
      <c r="F128" s="455"/>
      <c r="G128" s="455"/>
      <c r="H128" s="455"/>
      <c r="I128" s="455"/>
      <c r="J128" s="455"/>
      <c r="K128" s="455"/>
      <c r="L128" s="455"/>
      <c r="M128" s="455"/>
      <c r="N128" s="455"/>
      <c r="O128" s="455"/>
      <c r="P128" s="455"/>
      <c r="Q128" s="455"/>
      <c r="R128" s="455"/>
      <c r="S128" s="455"/>
      <c r="T128" s="455"/>
      <c r="U128" s="455"/>
      <c r="V128" s="455"/>
      <c r="W128" s="455"/>
      <c r="X128" s="456"/>
    </row>
    <row r="129" spans="1:24" ht="14.25" thickTop="1" thickBot="1">
      <c r="A129" s="161" t="s">
        <v>1465</v>
      </c>
      <c r="B129" s="113" t="s">
        <v>1466</v>
      </c>
      <c r="C129" s="113"/>
      <c r="D129" s="113"/>
      <c r="E129" s="150">
        <v>7.48</v>
      </c>
      <c r="F129" s="151">
        <f>E129/SQRT(W129/10)</f>
        <v>2.9992067547196992</v>
      </c>
      <c r="G129" s="150" t="s">
        <v>1461</v>
      </c>
      <c r="H129" s="150">
        <v>7.48</v>
      </c>
      <c r="I129" s="151">
        <f>H129/SQRT(W129/10)</f>
        <v>2.9992067547196992</v>
      </c>
      <c r="J129" s="158" t="s">
        <v>1467</v>
      </c>
      <c r="K129" s="150">
        <v>4.99</v>
      </c>
      <c r="L129" s="151">
        <f t="shared" ref="L129" si="29">K129/SQRT(W129/10)</f>
        <v>2.0008077147127405</v>
      </c>
      <c r="M129" s="147" t="s">
        <v>1453</v>
      </c>
      <c r="N129" s="151"/>
      <c r="O129" s="151"/>
      <c r="P129" s="174"/>
      <c r="Q129" s="150"/>
      <c r="R129" s="151"/>
      <c r="S129" s="150"/>
      <c r="T129" s="150"/>
      <c r="U129" s="150"/>
      <c r="V129" s="150"/>
      <c r="W129" s="150">
        <v>62.2</v>
      </c>
      <c r="X129" s="115">
        <f>SUM(F129,I129,L129,O129,R129)</f>
        <v>7.999221224152139</v>
      </c>
    </row>
    <row r="130" spans="1:24" ht="14.25" thickTop="1" thickBot="1">
      <c r="A130" s="161"/>
      <c r="B130" s="113"/>
      <c r="C130" s="113"/>
      <c r="D130" s="113"/>
      <c r="E130" s="150"/>
      <c r="F130" s="151"/>
      <c r="G130" s="150"/>
      <c r="H130" s="150"/>
      <c r="I130" s="151"/>
      <c r="J130" s="158"/>
      <c r="K130" s="175"/>
      <c r="L130" s="151"/>
      <c r="M130" s="147"/>
      <c r="N130" s="151"/>
      <c r="O130" s="151"/>
      <c r="P130" s="174"/>
      <c r="Q130" s="150"/>
      <c r="R130" s="151"/>
      <c r="S130" s="150"/>
      <c r="T130" s="150"/>
      <c r="U130" s="150"/>
      <c r="V130" s="150"/>
      <c r="W130" s="150"/>
      <c r="X130" s="115"/>
    </row>
    <row r="131" spans="1:24" ht="24.75" thickTop="1" thickBot="1">
      <c r="A131" s="460" t="s">
        <v>1059</v>
      </c>
      <c r="B131" s="460"/>
      <c r="C131" s="460"/>
      <c r="D131" s="460"/>
      <c r="E131" s="460"/>
      <c r="F131" s="460"/>
      <c r="G131" s="460"/>
      <c r="H131" s="460"/>
      <c r="I131" s="460"/>
      <c r="J131" s="460"/>
      <c r="K131" s="460"/>
      <c r="L131" s="460"/>
      <c r="M131" s="460"/>
      <c r="N131" s="460"/>
      <c r="O131" s="460"/>
    </row>
    <row r="132" spans="1:24" ht="14.25" thickTop="1" thickBot="1">
      <c r="A132" s="112" t="s">
        <v>1001</v>
      </c>
      <c r="B132" s="112" t="s">
        <v>1002</v>
      </c>
      <c r="C132" s="441" t="s">
        <v>1003</v>
      </c>
      <c r="D132" s="442"/>
      <c r="E132" s="112" t="s">
        <v>1002</v>
      </c>
      <c r="F132" s="441" t="s">
        <v>1004</v>
      </c>
      <c r="G132" s="442"/>
      <c r="H132" s="112" t="s">
        <v>1002</v>
      </c>
      <c r="I132" s="441" t="s">
        <v>1005</v>
      </c>
      <c r="J132" s="442"/>
      <c r="K132" s="112" t="s">
        <v>1002</v>
      </c>
      <c r="L132" s="441" t="s">
        <v>1006</v>
      </c>
      <c r="M132" s="442"/>
      <c r="N132" s="112" t="s">
        <v>1007</v>
      </c>
      <c r="O132" s="112" t="s">
        <v>1008</v>
      </c>
    </row>
    <row r="133" spans="1:24" ht="14.25" thickTop="1" thickBot="1">
      <c r="A133" s="113" t="s">
        <v>82</v>
      </c>
      <c r="B133" s="144">
        <v>6.51</v>
      </c>
      <c r="C133" s="151">
        <f t="shared" ref="C133:C150" si="30">B133/SQRT(N133/10)</f>
        <v>3.0028390821340207</v>
      </c>
      <c r="D133" s="158" t="s">
        <v>1014</v>
      </c>
      <c r="E133" s="150">
        <v>4.34</v>
      </c>
      <c r="F133" s="151">
        <f t="shared" ref="F133:F150" si="31">E133/SQRT(N133/10)</f>
        <v>2.0018927214226805</v>
      </c>
      <c r="G133" s="153" t="s">
        <v>1036</v>
      </c>
      <c r="H133" s="150">
        <v>3.04</v>
      </c>
      <c r="I133" s="151">
        <f t="shared" ref="I133:I150" si="32">H133/SQRT(N133/10)</f>
        <v>1.4022474362039052</v>
      </c>
      <c r="J133" s="157" t="s">
        <v>1016</v>
      </c>
      <c r="K133" s="150">
        <v>3.04</v>
      </c>
      <c r="L133" s="151">
        <f>K133/SQRT(N133/10)</f>
        <v>1.4022474362039052</v>
      </c>
      <c r="M133" s="147" t="s">
        <v>1011</v>
      </c>
      <c r="N133" s="150">
        <v>47</v>
      </c>
      <c r="O133" s="115">
        <f t="shared" ref="O133:O150" si="33">SUM(C133,F133,I133,L133)</f>
        <v>7.8092266759645117</v>
      </c>
    </row>
    <row r="134" spans="1:24" ht="14.25" thickTop="1" thickBot="1">
      <c r="A134" s="113" t="s">
        <v>83</v>
      </c>
      <c r="B134" s="113">
        <v>5.67</v>
      </c>
      <c r="C134" s="151">
        <f t="shared" si="30"/>
        <v>3.0008822232215411</v>
      </c>
      <c r="D134" s="158" t="s">
        <v>1014</v>
      </c>
      <c r="E134" s="114">
        <v>3.78</v>
      </c>
      <c r="F134" s="151">
        <f t="shared" si="31"/>
        <v>2.0005881488143604</v>
      </c>
      <c r="G134" s="153" t="s">
        <v>1036</v>
      </c>
      <c r="H134" s="114">
        <v>4.16</v>
      </c>
      <c r="I134" s="151">
        <f t="shared" si="32"/>
        <v>2.2017054759438466</v>
      </c>
      <c r="J134" s="157" t="s">
        <v>1016</v>
      </c>
      <c r="K134" s="132"/>
      <c r="L134" s="132"/>
      <c r="M134" s="132"/>
      <c r="N134" s="114">
        <v>35.700000000000003</v>
      </c>
      <c r="O134" s="115">
        <f t="shared" si="33"/>
        <v>7.2031758479797485</v>
      </c>
    </row>
    <row r="135" spans="1:24" ht="14.25" thickTop="1" thickBot="1">
      <c r="A135" s="121" t="s">
        <v>84</v>
      </c>
      <c r="B135" s="144">
        <v>14.43</v>
      </c>
      <c r="C135" s="151">
        <f t="shared" si="30"/>
        <v>5.251614699655943</v>
      </c>
      <c r="D135" s="158" t="s">
        <v>1014</v>
      </c>
      <c r="E135" s="150">
        <v>5.5</v>
      </c>
      <c r="F135" s="151">
        <f t="shared" si="31"/>
        <v>2.001654944428807</v>
      </c>
      <c r="G135" s="153" t="s">
        <v>1036</v>
      </c>
      <c r="H135" s="150">
        <v>5.5</v>
      </c>
      <c r="I135" s="151">
        <f t="shared" si="32"/>
        <v>2.001654944428807</v>
      </c>
      <c r="J135" s="157" t="s">
        <v>1016</v>
      </c>
      <c r="K135" s="150"/>
      <c r="L135" s="151"/>
      <c r="M135" s="150"/>
      <c r="N135" s="150">
        <v>75.5</v>
      </c>
      <c r="O135" s="115">
        <f t="shared" si="33"/>
        <v>9.2549245885135569</v>
      </c>
    </row>
    <row r="136" spans="1:24" ht="14.25" thickTop="1" thickBot="1">
      <c r="A136" s="113" t="s">
        <v>1015</v>
      </c>
      <c r="B136" s="144">
        <v>6.67</v>
      </c>
      <c r="C136" s="151">
        <f t="shared" si="30"/>
        <v>3.0009748753412033</v>
      </c>
      <c r="D136" s="158" t="s">
        <v>1014</v>
      </c>
      <c r="E136" s="150">
        <v>4.45</v>
      </c>
      <c r="F136" s="151">
        <f t="shared" si="31"/>
        <v>2.0021496544630217</v>
      </c>
      <c r="G136" s="153" t="s">
        <v>1036</v>
      </c>
      <c r="H136" s="150">
        <v>1.78</v>
      </c>
      <c r="I136" s="151">
        <f t="shared" si="32"/>
        <v>0.80085986178520874</v>
      </c>
      <c r="J136" s="157" t="s">
        <v>1016</v>
      </c>
      <c r="K136" s="150">
        <v>4</v>
      </c>
      <c r="L136" s="151">
        <f t="shared" ref="L136:L139" si="34">K136/SQRT(N136/10)</f>
        <v>1.7996850826633903</v>
      </c>
      <c r="M136" s="116" t="s">
        <v>1010</v>
      </c>
      <c r="N136" s="150">
        <v>49.4</v>
      </c>
      <c r="O136" s="115">
        <f t="shared" si="33"/>
        <v>7.6036694742528237</v>
      </c>
    </row>
    <row r="137" spans="1:24" ht="14.25" thickTop="1" thickBot="1">
      <c r="A137" s="113" t="s">
        <v>1017</v>
      </c>
      <c r="B137" s="144">
        <v>4.47</v>
      </c>
      <c r="C137" s="151">
        <f t="shared" si="30"/>
        <v>1.9490126192803543</v>
      </c>
      <c r="D137" s="158" t="s">
        <v>1014</v>
      </c>
      <c r="E137" s="150">
        <v>4.59</v>
      </c>
      <c r="F137" s="151">
        <f t="shared" si="31"/>
        <v>2.0013351057039879</v>
      </c>
      <c r="G137" s="153" t="s">
        <v>1036</v>
      </c>
      <c r="H137" s="150">
        <v>4.59</v>
      </c>
      <c r="I137" s="151">
        <f t="shared" si="32"/>
        <v>2.0013351057039879</v>
      </c>
      <c r="J137" s="157" t="s">
        <v>1016</v>
      </c>
      <c r="K137" s="150">
        <v>5.5</v>
      </c>
      <c r="L137" s="151">
        <f t="shared" si="34"/>
        <v>2.3981139610832103</v>
      </c>
      <c r="M137" s="116" t="s">
        <v>1010</v>
      </c>
      <c r="N137" s="150">
        <v>52.6</v>
      </c>
      <c r="O137" s="115">
        <f t="shared" si="33"/>
        <v>8.3497967917715403</v>
      </c>
    </row>
    <row r="138" spans="1:24" ht="14.25" thickTop="1" thickBot="1">
      <c r="A138" s="113" t="s">
        <v>1018</v>
      </c>
      <c r="B138" s="113">
        <v>4.8</v>
      </c>
      <c r="C138" s="151">
        <f t="shared" si="30"/>
        <v>2.9999999999999996</v>
      </c>
      <c r="D138" s="158" t="s">
        <v>1014</v>
      </c>
      <c r="E138" s="114">
        <v>3.2</v>
      </c>
      <c r="F138" s="151">
        <f t="shared" si="31"/>
        <v>2</v>
      </c>
      <c r="G138" s="153" t="s">
        <v>1036</v>
      </c>
      <c r="H138" s="114">
        <v>2.56</v>
      </c>
      <c r="I138" s="151">
        <f t="shared" si="32"/>
        <v>1.5999999999999999</v>
      </c>
      <c r="J138" s="157" t="s">
        <v>1016</v>
      </c>
      <c r="K138" s="114">
        <v>0.64</v>
      </c>
      <c r="L138" s="151">
        <f t="shared" si="34"/>
        <v>0.39999999999999997</v>
      </c>
      <c r="M138" s="159" t="s">
        <v>1027</v>
      </c>
      <c r="N138" s="114">
        <v>25.6</v>
      </c>
      <c r="O138" s="115">
        <f t="shared" si="33"/>
        <v>7</v>
      </c>
    </row>
    <row r="139" spans="1:24" ht="14.25" thickTop="1" thickBot="1">
      <c r="A139" s="113" t="s">
        <v>1020</v>
      </c>
      <c r="B139" s="144">
        <v>4.0999999999999996</v>
      </c>
      <c r="C139" s="151">
        <f t="shared" si="30"/>
        <v>2.0977424913962683</v>
      </c>
      <c r="D139" s="158" t="s">
        <v>1014</v>
      </c>
      <c r="E139" s="150">
        <v>3.9</v>
      </c>
      <c r="F139" s="151">
        <f t="shared" si="31"/>
        <v>1.9954135893769385</v>
      </c>
      <c r="G139" s="153" t="s">
        <v>1036</v>
      </c>
      <c r="H139" s="150">
        <v>3.9</v>
      </c>
      <c r="I139" s="151">
        <f t="shared" si="32"/>
        <v>1.9954135893769385</v>
      </c>
      <c r="J139" s="157" t="s">
        <v>1016</v>
      </c>
      <c r="K139" s="150">
        <v>3.65</v>
      </c>
      <c r="L139" s="151">
        <f t="shared" si="34"/>
        <v>1.8675024618527756</v>
      </c>
      <c r="M139" s="145" t="s">
        <v>1012</v>
      </c>
      <c r="N139" s="150">
        <v>38.200000000000003</v>
      </c>
      <c r="O139" s="115">
        <f t="shared" si="33"/>
        <v>7.9560721320029213</v>
      </c>
    </row>
    <row r="140" spans="1:24" ht="14.25" thickTop="1" thickBot="1">
      <c r="A140" s="113" t="s">
        <v>87</v>
      </c>
      <c r="B140" s="144">
        <v>6.67</v>
      </c>
      <c r="C140" s="151">
        <f t="shared" si="30"/>
        <v>2.9979420550865497</v>
      </c>
      <c r="D140" s="158" t="s">
        <v>1014</v>
      </c>
      <c r="E140" s="150">
        <v>4.45</v>
      </c>
      <c r="F140" s="151">
        <f t="shared" si="31"/>
        <v>2.0001262586409516</v>
      </c>
      <c r="G140" s="153" t="s">
        <v>1036</v>
      </c>
      <c r="H140" s="150">
        <v>5.78</v>
      </c>
      <c r="I140" s="151">
        <f t="shared" si="32"/>
        <v>2.5979168033583595</v>
      </c>
      <c r="J140" s="157" t="s">
        <v>1016</v>
      </c>
      <c r="K140" s="150"/>
      <c r="L140" s="151"/>
      <c r="M140" s="151"/>
      <c r="N140" s="150">
        <v>49.5</v>
      </c>
      <c r="O140" s="115">
        <f t="shared" si="33"/>
        <v>7.5959851170858599</v>
      </c>
    </row>
    <row r="141" spans="1:24" ht="14.25" thickTop="1" thickBot="1">
      <c r="A141" s="113" t="s">
        <v>89</v>
      </c>
      <c r="B141" s="144">
        <v>5.71</v>
      </c>
      <c r="C141" s="151">
        <f t="shared" si="30"/>
        <v>3.0011093713098056</v>
      </c>
      <c r="D141" s="158" t="s">
        <v>1014</v>
      </c>
      <c r="E141" s="150">
        <v>3.8</v>
      </c>
      <c r="F141" s="151">
        <f t="shared" si="31"/>
        <v>1.9972356586650193</v>
      </c>
      <c r="G141" s="153" t="s">
        <v>1036</v>
      </c>
      <c r="H141" s="150">
        <v>1.9</v>
      </c>
      <c r="I141" s="151">
        <f t="shared" si="32"/>
        <v>0.99861782933250964</v>
      </c>
      <c r="J141" s="157" t="s">
        <v>1016</v>
      </c>
      <c r="K141" s="150">
        <v>3.04</v>
      </c>
      <c r="L141" s="151">
        <f t="shared" ref="L141:L142" si="35">K141/SQRT(N141/10)</f>
        <v>1.5977885269320156</v>
      </c>
      <c r="M141" s="123" t="s">
        <v>1010</v>
      </c>
      <c r="N141" s="150">
        <v>36.200000000000003</v>
      </c>
      <c r="O141" s="115">
        <f t="shared" si="33"/>
        <v>7.5947513862393503</v>
      </c>
    </row>
    <row r="142" spans="1:24" ht="14.25" thickTop="1" thickBot="1">
      <c r="A142" s="113" t="s">
        <v>1022</v>
      </c>
      <c r="B142" s="144">
        <v>2.93</v>
      </c>
      <c r="C142" s="151">
        <f t="shared" si="30"/>
        <v>1.4991184145831871</v>
      </c>
      <c r="D142" s="158" t="s">
        <v>1014</v>
      </c>
      <c r="E142" s="150">
        <v>3.91</v>
      </c>
      <c r="F142" s="151">
        <f t="shared" si="31"/>
        <v>2.0005300344779049</v>
      </c>
      <c r="G142" s="153" t="s">
        <v>1036</v>
      </c>
      <c r="H142" s="150">
        <v>3.91</v>
      </c>
      <c r="I142" s="151">
        <f t="shared" si="32"/>
        <v>2.0005300344779049</v>
      </c>
      <c r="J142" s="157" t="s">
        <v>1016</v>
      </c>
      <c r="K142" s="150">
        <v>5.86</v>
      </c>
      <c r="L142" s="151">
        <f t="shared" si="35"/>
        <v>2.9982368291663741</v>
      </c>
      <c r="M142" s="145" t="s">
        <v>1012</v>
      </c>
      <c r="N142" s="150">
        <v>38.200000000000003</v>
      </c>
      <c r="O142" s="115">
        <f t="shared" si="33"/>
        <v>8.4984153127053723</v>
      </c>
    </row>
    <row r="143" spans="1:24" ht="14.25" thickTop="1" thickBot="1">
      <c r="A143" s="113" t="s">
        <v>1024</v>
      </c>
      <c r="B143" s="144">
        <v>13.71</v>
      </c>
      <c r="C143" s="151">
        <f t="shared" si="30"/>
        <v>5.3325719640611586</v>
      </c>
      <c r="D143" s="158" t="s">
        <v>1014</v>
      </c>
      <c r="E143" s="150">
        <v>5.14</v>
      </c>
      <c r="F143" s="151">
        <f t="shared" si="31"/>
        <v>1.9992282928719438</v>
      </c>
      <c r="G143" s="153" t="s">
        <v>1036</v>
      </c>
      <c r="H143" s="150">
        <v>5.15</v>
      </c>
      <c r="I143" s="151">
        <f t="shared" si="32"/>
        <v>2.0031178420798663</v>
      </c>
      <c r="J143" s="157" t="s">
        <v>1016</v>
      </c>
      <c r="K143" s="150"/>
      <c r="L143" s="151"/>
      <c r="M143" s="150"/>
      <c r="N143" s="150">
        <v>66.099999999999994</v>
      </c>
      <c r="O143" s="115">
        <f t="shared" si="33"/>
        <v>9.3349180990129685</v>
      </c>
    </row>
    <row r="144" spans="1:24" ht="14.25" thickTop="1" thickBot="1">
      <c r="A144" s="113" t="s">
        <v>1025</v>
      </c>
      <c r="B144" s="144">
        <v>2.93</v>
      </c>
      <c r="C144" s="151">
        <f t="shared" si="30"/>
        <v>1.2001747635603943</v>
      </c>
      <c r="D144" s="158" t="s">
        <v>1014</v>
      </c>
      <c r="E144" s="150">
        <v>4.88</v>
      </c>
      <c r="F144" s="151">
        <f t="shared" si="31"/>
        <v>1.9989258860664587</v>
      </c>
      <c r="G144" s="153" t="s">
        <v>1036</v>
      </c>
      <c r="H144" s="150">
        <v>4.88</v>
      </c>
      <c r="I144" s="151">
        <f t="shared" si="32"/>
        <v>1.9989258860664587</v>
      </c>
      <c r="J144" s="157" t="s">
        <v>1016</v>
      </c>
      <c r="K144" s="150">
        <v>8.7899999999999991</v>
      </c>
      <c r="L144" s="151">
        <f t="shared" ref="L144:L150" si="36">K144/SQRT(N144/10)</f>
        <v>3.6005242906811823</v>
      </c>
      <c r="M144" s="120" t="s">
        <v>1013</v>
      </c>
      <c r="N144" s="150">
        <v>59.6</v>
      </c>
      <c r="O144" s="115">
        <f t="shared" si="33"/>
        <v>8.7985508263744947</v>
      </c>
    </row>
    <row r="145" spans="1:16" ht="14.25" thickTop="1" thickBot="1">
      <c r="A145" s="113" t="s">
        <v>90</v>
      </c>
      <c r="B145" s="144">
        <v>5.32</v>
      </c>
      <c r="C145" s="151">
        <f t="shared" si="30"/>
        <v>3.0022496872700941</v>
      </c>
      <c r="D145" s="158" t="s">
        <v>1014</v>
      </c>
      <c r="E145" s="150">
        <v>3.55</v>
      </c>
      <c r="F145" s="151">
        <f t="shared" si="31"/>
        <v>2.003380900340006</v>
      </c>
      <c r="G145" s="153" t="s">
        <v>1036</v>
      </c>
      <c r="H145" s="150">
        <v>3.01</v>
      </c>
      <c r="I145" s="151">
        <f t="shared" si="32"/>
        <v>1.6986412704291318</v>
      </c>
      <c r="J145" s="157" t="s">
        <v>1016</v>
      </c>
      <c r="K145" s="150">
        <v>1.24</v>
      </c>
      <c r="L145" s="151">
        <f t="shared" si="36"/>
        <v>0.69977248349904442</v>
      </c>
      <c r="M145" s="152" t="s">
        <v>1019</v>
      </c>
      <c r="N145" s="150">
        <v>31.4</v>
      </c>
      <c r="O145" s="115">
        <f t="shared" si="33"/>
        <v>7.4040443415382766</v>
      </c>
    </row>
    <row r="146" spans="1:16" ht="14.25" thickTop="1" thickBot="1">
      <c r="A146" s="113" t="s">
        <v>92</v>
      </c>
      <c r="B146" s="113">
        <v>4.51</v>
      </c>
      <c r="C146" s="151">
        <f t="shared" si="30"/>
        <v>3.000007374622204</v>
      </c>
      <c r="D146" s="158" t="s">
        <v>1014</v>
      </c>
      <c r="E146" s="114">
        <v>3.01</v>
      </c>
      <c r="F146" s="151">
        <f t="shared" si="31"/>
        <v>2.002222216765595</v>
      </c>
      <c r="G146" s="153" t="s">
        <v>1036</v>
      </c>
      <c r="H146" s="114">
        <v>2.4</v>
      </c>
      <c r="I146" s="151">
        <f t="shared" si="32"/>
        <v>1.5964562525705741</v>
      </c>
      <c r="J146" s="157" t="s">
        <v>1016</v>
      </c>
      <c r="K146" s="114">
        <v>0.9</v>
      </c>
      <c r="L146" s="151">
        <f t="shared" si="36"/>
        <v>0.5986710947139654</v>
      </c>
      <c r="M146" s="159" t="s">
        <v>1027</v>
      </c>
      <c r="N146" s="114">
        <v>22.6</v>
      </c>
      <c r="O146" s="115">
        <f t="shared" si="33"/>
        <v>7.1973569386723382</v>
      </c>
    </row>
    <row r="147" spans="1:16" ht="14.25" thickTop="1" thickBot="1">
      <c r="A147" s="113" t="s">
        <v>93</v>
      </c>
      <c r="B147" s="144">
        <v>6.06</v>
      </c>
      <c r="C147" s="151">
        <f t="shared" si="30"/>
        <v>3.000147055219323</v>
      </c>
      <c r="D147" s="158" t="s">
        <v>1014</v>
      </c>
      <c r="E147" s="150">
        <v>4.04</v>
      </c>
      <c r="F147" s="151">
        <f t="shared" si="31"/>
        <v>2.000098036812882</v>
      </c>
      <c r="G147" s="153" t="s">
        <v>1036</v>
      </c>
      <c r="H147" s="150">
        <v>2.42</v>
      </c>
      <c r="I147" s="151">
        <f t="shared" si="32"/>
        <v>1.1980785270017758</v>
      </c>
      <c r="J147" s="157" t="s">
        <v>1016</v>
      </c>
      <c r="K147" s="150">
        <v>2.02</v>
      </c>
      <c r="L147" s="151">
        <f t="shared" si="36"/>
        <v>1.000049018406441</v>
      </c>
      <c r="M147" s="126" t="s">
        <v>1033</v>
      </c>
      <c r="N147" s="150">
        <v>40.799999999999997</v>
      </c>
      <c r="O147" s="115">
        <f t="shared" si="33"/>
        <v>7.1983726374404231</v>
      </c>
    </row>
    <row r="148" spans="1:16" ht="14.25" thickTop="1" thickBot="1">
      <c r="A148" s="113" t="s">
        <v>94</v>
      </c>
      <c r="B148" s="113">
        <v>6.24</v>
      </c>
      <c r="C148" s="151">
        <f t="shared" si="30"/>
        <v>2.9987526275130079</v>
      </c>
      <c r="D148" s="158" t="s">
        <v>1014</v>
      </c>
      <c r="E148" s="114">
        <v>4.16</v>
      </c>
      <c r="F148" s="151">
        <f t="shared" si="31"/>
        <v>1.9991684183420053</v>
      </c>
      <c r="G148" s="153" t="s">
        <v>1036</v>
      </c>
      <c r="H148" s="114">
        <v>4.16</v>
      </c>
      <c r="I148" s="151">
        <f t="shared" si="32"/>
        <v>1.9991684183420053</v>
      </c>
      <c r="J148" s="157" t="s">
        <v>1016</v>
      </c>
      <c r="K148" s="114">
        <v>14.57</v>
      </c>
      <c r="L148" s="151">
        <f t="shared" si="36"/>
        <v>7.0018951575103401</v>
      </c>
      <c r="M148" s="145" t="s">
        <v>1058</v>
      </c>
      <c r="N148" s="114">
        <v>43.3</v>
      </c>
      <c r="O148" s="115">
        <f t="shared" si="33"/>
        <v>13.998984621707358</v>
      </c>
    </row>
    <row r="149" spans="1:16" ht="14.25" thickTop="1" thickBot="1">
      <c r="A149" s="113" t="s">
        <v>95</v>
      </c>
      <c r="B149" s="144">
        <v>1.57</v>
      </c>
      <c r="C149" s="151">
        <f t="shared" si="30"/>
        <v>0.74846813255778999</v>
      </c>
      <c r="D149" s="158" t="s">
        <v>1014</v>
      </c>
      <c r="E149" s="150">
        <v>4.2</v>
      </c>
      <c r="F149" s="151">
        <f t="shared" si="31"/>
        <v>2.002271437415744</v>
      </c>
      <c r="G149" s="153" t="s">
        <v>1036</v>
      </c>
      <c r="H149" s="150">
        <v>4.2</v>
      </c>
      <c r="I149" s="151">
        <f t="shared" si="32"/>
        <v>2.002271437415744</v>
      </c>
      <c r="J149" s="157" t="s">
        <v>1016</v>
      </c>
      <c r="K149" s="150">
        <v>9.44</v>
      </c>
      <c r="L149" s="151">
        <f t="shared" si="36"/>
        <v>4.5003434212391955</v>
      </c>
      <c r="M149" s="145" t="s">
        <v>1012</v>
      </c>
      <c r="N149" s="150">
        <v>44</v>
      </c>
      <c r="O149" s="115">
        <f t="shared" si="33"/>
        <v>9.253354428628473</v>
      </c>
    </row>
    <row r="150" spans="1:16" ht="14.25" thickTop="1" thickBot="1">
      <c r="A150" s="113" t="s">
        <v>1029</v>
      </c>
      <c r="B150" s="113">
        <v>6.75</v>
      </c>
      <c r="C150" s="151">
        <f t="shared" si="30"/>
        <v>3.0007410152021121</v>
      </c>
      <c r="D150" s="158" t="s">
        <v>1014</v>
      </c>
      <c r="E150" s="114">
        <v>4.5</v>
      </c>
      <c r="F150" s="151">
        <f t="shared" si="31"/>
        <v>2.0004940101347417</v>
      </c>
      <c r="G150" s="153" t="s">
        <v>1036</v>
      </c>
      <c r="H150" s="114">
        <v>2.7</v>
      </c>
      <c r="I150" s="151">
        <f t="shared" si="32"/>
        <v>1.200296406080845</v>
      </c>
      <c r="J150" s="157" t="s">
        <v>1016</v>
      </c>
      <c r="K150" s="114">
        <v>3.6</v>
      </c>
      <c r="L150" s="151">
        <f t="shared" si="36"/>
        <v>1.6003952081077932</v>
      </c>
      <c r="M150" s="145" t="s">
        <v>1012</v>
      </c>
      <c r="N150" s="114">
        <v>50.6</v>
      </c>
      <c r="O150" s="115">
        <f t="shared" si="33"/>
        <v>7.801926639525492</v>
      </c>
    </row>
    <row r="151" spans="1:16" ht="12.75" thickTop="1" thickBot="1"/>
    <row r="152" spans="1:16" ht="26.1" customHeight="1" thickTop="1" thickBot="1">
      <c r="A152" s="443" t="s">
        <v>1032</v>
      </c>
      <c r="B152" s="444"/>
      <c r="C152" s="444"/>
      <c r="D152" s="444"/>
      <c r="E152" s="444"/>
      <c r="F152" s="444"/>
      <c r="G152" s="444"/>
      <c r="H152" s="444"/>
      <c r="I152" s="444"/>
      <c r="J152" s="444"/>
      <c r="K152" s="444"/>
      <c r="L152" s="444"/>
      <c r="M152" s="444"/>
      <c r="N152" s="444"/>
      <c r="O152" s="444"/>
      <c r="P152" s="445"/>
    </row>
    <row r="153" spans="1:16" ht="14.25" thickTop="1" thickBot="1">
      <c r="A153" s="140" t="s">
        <v>1104</v>
      </c>
      <c r="B153" s="141" t="s">
        <v>78</v>
      </c>
      <c r="C153" s="141" t="s">
        <v>1002</v>
      </c>
      <c r="D153" s="141" t="s">
        <v>1003</v>
      </c>
      <c r="E153" s="142"/>
      <c r="F153" s="141" t="s">
        <v>1002</v>
      </c>
      <c r="G153" s="141" t="s">
        <v>1004</v>
      </c>
      <c r="H153" s="142"/>
      <c r="I153" s="141" t="s">
        <v>1002</v>
      </c>
      <c r="J153" s="141" t="s">
        <v>1005</v>
      </c>
      <c r="K153" s="142"/>
      <c r="L153" s="141" t="s">
        <v>1002</v>
      </c>
      <c r="M153" s="141" t="s">
        <v>1006</v>
      </c>
      <c r="N153" s="142"/>
      <c r="O153" s="141" t="s">
        <v>1007</v>
      </c>
      <c r="P153" s="141" t="s">
        <v>1008</v>
      </c>
    </row>
    <row r="154" spans="1:16" ht="14.25" thickTop="1" thickBot="1">
      <c r="A154" s="143" t="s">
        <v>1100</v>
      </c>
      <c r="B154" s="160" t="s">
        <v>1009</v>
      </c>
      <c r="C154" s="150">
        <v>6.92</v>
      </c>
      <c r="D154" s="149">
        <f t="shared" ref="D154:D161" si="37">C154/SQRT(O154/10)</f>
        <v>4.0019393292063823</v>
      </c>
      <c r="E154" s="145" t="s">
        <v>1013</v>
      </c>
      <c r="F154" s="150">
        <v>4.67</v>
      </c>
      <c r="G154" s="151">
        <f t="shared" ref="G154:G161" si="38">F154/SQRT(O154/10)</f>
        <v>2.700730732282342</v>
      </c>
      <c r="H154" s="126" t="s">
        <v>1016</v>
      </c>
      <c r="I154" s="150">
        <v>1.82</v>
      </c>
      <c r="J154" s="151">
        <f t="shared" ref="J154:J157" si="39">I154/SQRT(O154/10)</f>
        <v>1.0525331761785572</v>
      </c>
      <c r="K154" s="133" t="s">
        <v>1027</v>
      </c>
      <c r="L154" s="150"/>
      <c r="M154" s="150"/>
      <c r="N154" s="150"/>
      <c r="O154" s="150">
        <v>29.9</v>
      </c>
      <c r="P154" s="115">
        <f t="shared" ref="P154:P161" si="40">SUM(D154,G154,J154,M154)</f>
        <v>7.7552032376672821</v>
      </c>
    </row>
    <row r="155" spans="1:16" ht="14.25" thickTop="1" thickBot="1">
      <c r="A155" s="143" t="s">
        <v>1100</v>
      </c>
      <c r="B155" s="114" t="s">
        <v>1408</v>
      </c>
      <c r="C155" s="150">
        <v>6.28</v>
      </c>
      <c r="D155" s="151">
        <f t="shared" si="37"/>
        <v>3.196435838952326</v>
      </c>
      <c r="E155" s="145" t="s">
        <v>1013</v>
      </c>
      <c r="F155" s="150">
        <v>5.89</v>
      </c>
      <c r="G155" s="151">
        <f t="shared" si="38"/>
        <v>2.9979310655142033</v>
      </c>
      <c r="H155" s="126" t="s">
        <v>1016</v>
      </c>
      <c r="I155" s="150">
        <v>4.71</v>
      </c>
      <c r="J155" s="151">
        <f t="shared" si="39"/>
        <v>2.3973268792142441</v>
      </c>
      <c r="K155" s="118" t="s">
        <v>1012</v>
      </c>
      <c r="L155" s="150"/>
      <c r="M155" s="150"/>
      <c r="N155" s="150"/>
      <c r="O155" s="150">
        <v>38.6</v>
      </c>
      <c r="P155" s="115">
        <f t="shared" si="40"/>
        <v>8.591693783680773</v>
      </c>
    </row>
    <row r="156" spans="1:16" ht="14.25" thickTop="1" thickBot="1">
      <c r="A156" s="146" t="s">
        <v>1101</v>
      </c>
      <c r="B156" s="113" t="s">
        <v>1009</v>
      </c>
      <c r="C156" s="150">
        <v>7.53</v>
      </c>
      <c r="D156" s="151">
        <f t="shared" si="37"/>
        <v>4.0021498459990861</v>
      </c>
      <c r="E156" s="147" t="s">
        <v>1011</v>
      </c>
      <c r="F156" s="150">
        <v>4.42</v>
      </c>
      <c r="G156" s="151">
        <f t="shared" si="38"/>
        <v>2.3492034952610839</v>
      </c>
      <c r="H156" s="133" t="s">
        <v>1027</v>
      </c>
      <c r="I156" s="150">
        <v>1.69</v>
      </c>
      <c r="J156" s="151">
        <f t="shared" si="39"/>
        <v>0.89822486583512029</v>
      </c>
      <c r="K156" s="126" t="s">
        <v>1016</v>
      </c>
      <c r="L156" s="150"/>
      <c r="M156" s="150"/>
      <c r="N156" s="150"/>
      <c r="O156" s="150">
        <v>35.4</v>
      </c>
      <c r="P156" s="115">
        <f t="shared" si="40"/>
        <v>7.2495782070952899</v>
      </c>
    </row>
    <row r="157" spans="1:16" ht="14.25" thickTop="1" thickBot="1">
      <c r="A157" s="146" t="s">
        <v>1101</v>
      </c>
      <c r="B157" s="113" t="s">
        <v>1582</v>
      </c>
      <c r="C157" s="150">
        <v>10.74</v>
      </c>
      <c r="D157" s="151">
        <f t="shared" si="37"/>
        <v>5.5986120174324583</v>
      </c>
      <c r="E157" s="147" t="s">
        <v>1011</v>
      </c>
      <c r="F157" s="150">
        <v>3.83</v>
      </c>
      <c r="G157" s="151">
        <f t="shared" si="38"/>
        <v>1.9965255145964911</v>
      </c>
      <c r="H157" s="133" t="s">
        <v>1027</v>
      </c>
      <c r="I157" s="150">
        <v>1.92</v>
      </c>
      <c r="J157" s="151">
        <f t="shared" si="39"/>
        <v>1.0008691874739588</v>
      </c>
      <c r="K157" s="126" t="s">
        <v>1016</v>
      </c>
      <c r="L157" s="150"/>
      <c r="M157" s="150"/>
      <c r="N157" s="150"/>
      <c r="O157" s="150">
        <v>36.799999999999997</v>
      </c>
      <c r="P157" s="115">
        <f t="shared" si="40"/>
        <v>8.596006719502908</v>
      </c>
    </row>
    <row r="158" spans="1:16" ht="14.25" thickTop="1" thickBot="1">
      <c r="A158" s="143" t="s">
        <v>1102</v>
      </c>
      <c r="B158" s="113" t="s">
        <v>1009</v>
      </c>
      <c r="C158" s="150">
        <v>4.59</v>
      </c>
      <c r="D158" s="151">
        <f t="shared" si="37"/>
        <v>2.5003323221260505</v>
      </c>
      <c r="E158" s="148" t="s">
        <v>1010</v>
      </c>
      <c r="F158" s="150">
        <v>11.02</v>
      </c>
      <c r="G158" s="149">
        <f t="shared" si="38"/>
        <v>6.0029765119453327</v>
      </c>
      <c r="H158" s="117" t="s">
        <v>1011</v>
      </c>
      <c r="I158" s="150"/>
      <c r="J158" s="151"/>
      <c r="K158" s="135"/>
      <c r="L158" s="150"/>
      <c r="M158" s="150"/>
      <c r="N158" s="150"/>
      <c r="O158" s="150">
        <v>33.700000000000003</v>
      </c>
      <c r="P158" s="115">
        <f t="shared" si="40"/>
        <v>8.5033088340713832</v>
      </c>
    </row>
    <row r="159" spans="1:16" ht="14.25" thickTop="1" thickBot="1">
      <c r="A159" s="143" t="s">
        <v>1102</v>
      </c>
      <c r="B159" s="121" t="s">
        <v>1408</v>
      </c>
      <c r="C159" s="150">
        <v>3.75</v>
      </c>
      <c r="D159" s="151">
        <f t="shared" si="37"/>
        <v>1.9987567158338477</v>
      </c>
      <c r="E159" s="148" t="s">
        <v>1010</v>
      </c>
      <c r="F159" s="150">
        <v>9.01</v>
      </c>
      <c r="G159" s="151">
        <f t="shared" si="38"/>
        <v>4.8023461359101249</v>
      </c>
      <c r="H159" s="117" t="s">
        <v>1011</v>
      </c>
      <c r="I159" s="150">
        <v>6.76</v>
      </c>
      <c r="J159" s="151">
        <f t="shared" ref="J159:J161" si="41">I159/SQRT(O159/10)</f>
        <v>3.6030921064098163</v>
      </c>
      <c r="K159" s="118" t="s">
        <v>1012</v>
      </c>
      <c r="L159" s="150"/>
      <c r="M159" s="150"/>
      <c r="N159" s="150"/>
      <c r="O159" s="150">
        <v>35.200000000000003</v>
      </c>
      <c r="P159" s="115">
        <f t="shared" si="40"/>
        <v>10.404194958153788</v>
      </c>
    </row>
    <row r="160" spans="1:16" ht="14.25" thickTop="1" thickBot="1">
      <c r="A160" s="146" t="s">
        <v>1103</v>
      </c>
      <c r="B160" s="113" t="s">
        <v>1009</v>
      </c>
      <c r="C160" s="150">
        <v>1.61</v>
      </c>
      <c r="D160" s="151">
        <f t="shared" si="37"/>
        <v>0.90142694263892553</v>
      </c>
      <c r="E160" s="148" t="s">
        <v>1014</v>
      </c>
      <c r="F160" s="150">
        <v>3.57</v>
      </c>
      <c r="G160" s="149">
        <f t="shared" si="38"/>
        <v>1.9988162641123999</v>
      </c>
      <c r="H160" s="126" t="s">
        <v>1033</v>
      </c>
      <c r="I160" s="150">
        <v>3.57</v>
      </c>
      <c r="J160" s="149">
        <f>I160/SQRT(O160/10)</f>
        <v>1.9988162641123999</v>
      </c>
      <c r="K160" s="139" t="s">
        <v>1034</v>
      </c>
      <c r="L160" s="150">
        <v>0.63</v>
      </c>
      <c r="M160" s="151">
        <f t="shared" ref="M160:M161" si="42">L160/SQRT(O160/10)</f>
        <v>0.35273228190218819</v>
      </c>
      <c r="N160" s="147" t="s">
        <v>1011</v>
      </c>
      <c r="O160" s="150">
        <v>31.9</v>
      </c>
      <c r="P160" s="115">
        <f t="shared" si="40"/>
        <v>5.2517917527659135</v>
      </c>
    </row>
    <row r="161" spans="1:16" ht="14.25" thickTop="1" thickBot="1">
      <c r="A161" s="146" t="s">
        <v>1103</v>
      </c>
      <c r="B161" s="113" t="s">
        <v>1582</v>
      </c>
      <c r="C161" s="150">
        <v>1.83</v>
      </c>
      <c r="D161" s="151">
        <f t="shared" si="37"/>
        <v>1.0013314489511864</v>
      </c>
      <c r="E161" s="148" t="s">
        <v>1014</v>
      </c>
      <c r="F161" s="150">
        <v>2.92</v>
      </c>
      <c r="G161" s="151">
        <f t="shared" si="38"/>
        <v>1.5977529130805816</v>
      </c>
      <c r="H161" s="126" t="s">
        <v>1033</v>
      </c>
      <c r="I161" s="150">
        <v>3.66</v>
      </c>
      <c r="J161" s="151">
        <f t="shared" si="41"/>
        <v>2.0026628979023728</v>
      </c>
      <c r="K161" s="139" t="s">
        <v>1034</v>
      </c>
      <c r="L161" s="150">
        <v>2.19</v>
      </c>
      <c r="M161" s="151">
        <f t="shared" si="42"/>
        <v>1.1983146848104362</v>
      </c>
      <c r="N161" s="147" t="s">
        <v>1011</v>
      </c>
      <c r="O161" s="150">
        <v>33.4</v>
      </c>
      <c r="P161" s="115">
        <f t="shared" si="40"/>
        <v>5.8000619447445771</v>
      </c>
    </row>
    <row r="162" spans="1:16" ht="14.25" thickTop="1" thickBot="1">
      <c r="A162" s="146" t="s">
        <v>1449</v>
      </c>
      <c r="B162" s="113" t="s">
        <v>1009</v>
      </c>
      <c r="C162" s="151"/>
      <c r="D162" s="151"/>
      <c r="E162" s="147" t="s">
        <v>1011</v>
      </c>
      <c r="F162" s="151"/>
      <c r="G162" s="151"/>
      <c r="H162" s="151"/>
      <c r="I162" s="151"/>
      <c r="J162" s="151"/>
      <c r="K162" s="151"/>
      <c r="L162" s="151"/>
      <c r="M162" s="151"/>
      <c r="N162" s="150"/>
      <c r="O162" s="150"/>
      <c r="P162" s="115"/>
    </row>
    <row r="163" spans="1:16" ht="14.25" thickTop="1" thickBot="1">
      <c r="A163" s="146" t="s">
        <v>1449</v>
      </c>
      <c r="B163" s="113" t="s">
        <v>1582</v>
      </c>
      <c r="C163" s="151"/>
      <c r="D163" s="151"/>
      <c r="E163" s="147" t="s">
        <v>1011</v>
      </c>
      <c r="F163" s="151"/>
      <c r="G163" s="151"/>
      <c r="H163" s="151"/>
      <c r="I163" s="151"/>
      <c r="J163" s="151"/>
      <c r="K163" s="151"/>
      <c r="L163" s="151"/>
      <c r="M163" s="151"/>
      <c r="N163" s="150"/>
      <c r="O163" s="150"/>
      <c r="P163" s="115"/>
    </row>
    <row r="164" spans="1:16" ht="15.75" thickTop="1" thickBot="1">
      <c r="A164" s="217"/>
      <c r="B164" s="217" t="s">
        <v>75</v>
      </c>
      <c r="C164" s="217" t="s">
        <v>1041</v>
      </c>
      <c r="D164" s="217" t="s">
        <v>1582</v>
      </c>
      <c r="E164" s="218">
        <v>17.77</v>
      </c>
      <c r="F164" s="219">
        <f t="shared" ref="F164:F169" si="43">E164/SQRT(N164/10)</f>
        <v>8.0032054937032697</v>
      </c>
      <c r="G164" s="189" t="s">
        <v>1011</v>
      </c>
      <c r="H164" s="218">
        <v>13.33</v>
      </c>
      <c r="I164" s="220">
        <f t="shared" ref="I164:I169" si="44">H164/SQRT(N164/10)</f>
        <v>6.0035300636502305</v>
      </c>
      <c r="J164" s="207" t="s">
        <v>1012</v>
      </c>
      <c r="K164" s="215"/>
      <c r="L164" s="220"/>
      <c r="M164" s="215"/>
      <c r="N164" s="218">
        <v>49.3</v>
      </c>
      <c r="O164" s="220">
        <f>SUM(F164,I164,L164)</f>
        <v>14.006735557353501</v>
      </c>
    </row>
    <row r="165" spans="1:16" ht="15.75" thickTop="1" thickBot="1">
      <c r="A165" s="217"/>
      <c r="B165" s="217" t="s">
        <v>75</v>
      </c>
      <c r="C165" s="217" t="s">
        <v>74</v>
      </c>
      <c r="D165" s="217" t="s">
        <v>1582</v>
      </c>
      <c r="E165" s="218">
        <v>9.6999999999999993</v>
      </c>
      <c r="F165" s="219">
        <f t="shared" si="43"/>
        <v>9.6999999999999993</v>
      </c>
      <c r="G165" s="189" t="s">
        <v>1011</v>
      </c>
      <c r="H165" s="218">
        <v>7.25</v>
      </c>
      <c r="I165" s="220">
        <f t="shared" si="44"/>
        <v>7.25</v>
      </c>
      <c r="J165" s="207" t="s">
        <v>1012</v>
      </c>
      <c r="K165" s="215"/>
      <c r="L165" s="220"/>
      <c r="M165" s="215"/>
      <c r="N165" s="218">
        <v>10</v>
      </c>
      <c r="O165" s="215">
        <f t="shared" ref="O165:O166" si="45">SUM(E165,H165,L165)</f>
        <v>16.95</v>
      </c>
    </row>
    <row r="166" spans="1:16" ht="15.75" thickTop="1" thickBot="1">
      <c r="A166" s="217"/>
      <c r="B166" s="217" t="s">
        <v>75</v>
      </c>
      <c r="C166" s="217" t="s">
        <v>1042</v>
      </c>
      <c r="D166" s="217" t="s">
        <v>1582</v>
      </c>
      <c r="E166" s="218">
        <v>9.3000000000000007</v>
      </c>
      <c r="F166" s="220">
        <f t="shared" si="43"/>
        <v>9.3000000000000007</v>
      </c>
      <c r="G166" s="189" t="s">
        <v>1011</v>
      </c>
      <c r="H166" s="218">
        <v>4.9000000000000004</v>
      </c>
      <c r="I166" s="220">
        <f t="shared" si="44"/>
        <v>4.9000000000000004</v>
      </c>
      <c r="J166" s="187" t="s">
        <v>1027</v>
      </c>
      <c r="K166" s="215"/>
      <c r="L166" s="220"/>
      <c r="M166" s="215"/>
      <c r="N166" s="218">
        <v>10</v>
      </c>
      <c r="O166" s="215">
        <f t="shared" si="45"/>
        <v>14.200000000000001</v>
      </c>
    </row>
    <row r="167" spans="1:16" ht="15.75" thickTop="1" thickBot="1">
      <c r="A167" s="217"/>
      <c r="B167" s="217" t="s">
        <v>75</v>
      </c>
      <c r="C167" s="217" t="s">
        <v>1041</v>
      </c>
      <c r="D167" s="217" t="s">
        <v>1009</v>
      </c>
      <c r="E167" s="218">
        <v>20.28</v>
      </c>
      <c r="F167" s="219">
        <f t="shared" si="43"/>
        <v>8.9977950054793947</v>
      </c>
      <c r="G167" s="189" t="s">
        <v>1011</v>
      </c>
      <c r="H167" s="218">
        <v>7.89</v>
      </c>
      <c r="I167" s="220">
        <f t="shared" si="44"/>
        <v>3.5006214296465687</v>
      </c>
      <c r="J167" s="205" t="s">
        <v>1010</v>
      </c>
      <c r="K167" s="215"/>
      <c r="L167" s="220"/>
      <c r="M167" s="215"/>
      <c r="N167" s="218">
        <v>50.8</v>
      </c>
      <c r="O167" s="220">
        <f>SUM(F167,I167,L167)</f>
        <v>12.498416435125964</v>
      </c>
    </row>
    <row r="168" spans="1:16" ht="15.75" thickTop="1" thickBot="1">
      <c r="A168" s="217"/>
      <c r="B168" s="217" t="s">
        <v>75</v>
      </c>
      <c r="C168" s="217" t="s">
        <v>74</v>
      </c>
      <c r="D168" s="217" t="s">
        <v>1009</v>
      </c>
      <c r="E168" s="218">
        <v>6.75</v>
      </c>
      <c r="F168" s="220">
        <f t="shared" si="43"/>
        <v>6.75</v>
      </c>
      <c r="G168" s="189" t="s">
        <v>1011</v>
      </c>
      <c r="H168" s="218">
        <v>7</v>
      </c>
      <c r="I168" s="220">
        <f t="shared" si="44"/>
        <v>7</v>
      </c>
      <c r="J168" s="205" t="s">
        <v>1010</v>
      </c>
      <c r="K168" s="215"/>
      <c r="L168" s="220"/>
      <c r="M168" s="215"/>
      <c r="N168" s="218">
        <v>10</v>
      </c>
      <c r="O168" s="215">
        <f>SUM(E168,H168,L168)</f>
        <v>13.75</v>
      </c>
    </row>
    <row r="169" spans="1:16" ht="14.25" thickTop="1" thickBot="1">
      <c r="A169" s="217"/>
      <c r="B169" s="217" t="s">
        <v>75</v>
      </c>
      <c r="C169" s="217" t="s">
        <v>1042</v>
      </c>
      <c r="D169" s="217" t="s">
        <v>1009</v>
      </c>
      <c r="E169" s="218">
        <v>15.21</v>
      </c>
      <c r="F169" s="220">
        <f t="shared" si="43"/>
        <v>6.7483462541095465</v>
      </c>
      <c r="G169" s="189" t="s">
        <v>1011</v>
      </c>
      <c r="H169" s="218">
        <v>5.91</v>
      </c>
      <c r="I169" s="220">
        <f t="shared" si="44"/>
        <v>2.6221384853246166</v>
      </c>
      <c r="J169" s="205" t="s">
        <v>1010</v>
      </c>
      <c r="K169" s="218">
        <v>9.86</v>
      </c>
      <c r="L169" s="220">
        <f>K169/SQRT(N169/10)</f>
        <v>4.3746675914214412</v>
      </c>
      <c r="M169" s="194" t="s">
        <v>1019</v>
      </c>
      <c r="N169" s="218">
        <v>50.8</v>
      </c>
      <c r="O169" s="220">
        <f>SUM(F169,I169,L169)</f>
        <v>13.745152330855603</v>
      </c>
    </row>
    <row r="170" spans="1:16" ht="26.1" customHeight="1" thickTop="1" thickBot="1">
      <c r="A170" s="443" t="s">
        <v>1105</v>
      </c>
      <c r="B170" s="444"/>
      <c r="C170" s="444"/>
      <c r="D170" s="444"/>
      <c r="E170" s="444"/>
      <c r="F170" s="444"/>
      <c r="G170" s="444"/>
      <c r="H170" s="444"/>
      <c r="I170" s="444"/>
      <c r="J170" s="444"/>
      <c r="K170" s="444"/>
      <c r="L170" s="444"/>
      <c r="M170" s="444"/>
      <c r="N170" s="444"/>
      <c r="O170" s="444"/>
      <c r="P170" s="445"/>
    </row>
    <row r="171" spans="1:16" ht="14.25" thickTop="1" thickBot="1">
      <c r="A171" s="141" t="s">
        <v>77</v>
      </c>
      <c r="B171" s="141" t="s">
        <v>78</v>
      </c>
      <c r="C171" s="141" t="s">
        <v>1002</v>
      </c>
      <c r="D171" s="439" t="s">
        <v>1003</v>
      </c>
      <c r="E171" s="440"/>
      <c r="F171" s="141" t="s">
        <v>1450</v>
      </c>
      <c r="G171" s="439" t="s">
        <v>1004</v>
      </c>
      <c r="H171" s="440"/>
      <c r="I171" s="141" t="s">
        <v>1002</v>
      </c>
      <c r="J171" s="439" t="s">
        <v>1005</v>
      </c>
      <c r="K171" s="440"/>
      <c r="L171" s="141" t="s">
        <v>1002</v>
      </c>
      <c r="M171" s="439" t="s">
        <v>1006</v>
      </c>
      <c r="N171" s="440"/>
      <c r="O171" s="141" t="s">
        <v>1007</v>
      </c>
      <c r="P171" s="141" t="s">
        <v>1008</v>
      </c>
    </row>
    <row r="172" spans="1:16" ht="14.25" thickTop="1" thickBot="1">
      <c r="A172" s="113" t="s">
        <v>77</v>
      </c>
      <c r="B172" s="113" t="s">
        <v>1009</v>
      </c>
      <c r="C172" s="144">
        <v>11.86</v>
      </c>
      <c r="D172" s="149">
        <f t="shared" ref="D172:D185" si="46">C172/SQRT(O172/10)</f>
        <v>6.2507688415994966</v>
      </c>
      <c r="E172" s="147" t="s">
        <v>1011</v>
      </c>
      <c r="F172" s="150"/>
      <c r="G172" s="150"/>
      <c r="H172" s="150"/>
      <c r="I172" s="150"/>
      <c r="J172" s="150"/>
      <c r="K172" s="150"/>
      <c r="L172" s="150"/>
      <c r="M172" s="150"/>
      <c r="N172" s="150"/>
      <c r="O172" s="150">
        <v>36</v>
      </c>
      <c r="P172" s="115">
        <f t="shared" ref="P172:P187" si="47">SUM(D172,G172,J172,M172,N172)</f>
        <v>6.2507688415994966</v>
      </c>
    </row>
    <row r="173" spans="1:16" ht="14.25" thickTop="1" thickBot="1">
      <c r="A173" s="113" t="s">
        <v>77</v>
      </c>
      <c r="B173" s="113" t="s">
        <v>1582</v>
      </c>
      <c r="C173" s="144">
        <v>13.69</v>
      </c>
      <c r="D173" s="149">
        <f t="shared" si="46"/>
        <v>7.0044133432231499</v>
      </c>
      <c r="E173" s="147" t="s">
        <v>1011</v>
      </c>
      <c r="F173" s="150"/>
      <c r="G173" s="150"/>
      <c r="H173" s="150"/>
      <c r="I173" s="150"/>
      <c r="J173" s="150"/>
      <c r="K173" s="150"/>
      <c r="L173" s="150"/>
      <c r="M173" s="150"/>
      <c r="N173" s="150"/>
      <c r="O173" s="150">
        <v>38.200000000000003</v>
      </c>
      <c r="P173" s="115">
        <f t="shared" si="47"/>
        <v>7.0044133432231499</v>
      </c>
    </row>
    <row r="174" spans="1:16" ht="14.25" thickTop="1" thickBot="1">
      <c r="A174" s="113" t="s">
        <v>79</v>
      </c>
      <c r="B174" s="113" t="s">
        <v>1009</v>
      </c>
      <c r="C174" s="144">
        <v>3.4</v>
      </c>
      <c r="D174" s="151">
        <f t="shared" si="46"/>
        <v>1.7969558367777461</v>
      </c>
      <c r="E174" s="152" t="s">
        <v>1027</v>
      </c>
      <c r="F174" s="150">
        <v>8.89</v>
      </c>
      <c r="G174" s="151">
        <f t="shared" ref="G174:G185" si="48">F174/SQRT(O174/10)</f>
        <v>4.6985109967512244</v>
      </c>
      <c r="H174" s="147" t="s">
        <v>1011</v>
      </c>
      <c r="I174" s="150"/>
      <c r="J174" s="150"/>
      <c r="K174" s="150"/>
      <c r="L174" s="150"/>
      <c r="M174" s="150"/>
      <c r="N174" s="150"/>
      <c r="O174" s="150">
        <v>35.799999999999997</v>
      </c>
      <c r="P174" s="115">
        <f t="shared" si="47"/>
        <v>6.4954668335289707</v>
      </c>
    </row>
    <row r="175" spans="1:16" ht="14.25" thickTop="1" thickBot="1">
      <c r="A175" s="113" t="s">
        <v>79</v>
      </c>
      <c r="B175" s="113" t="s">
        <v>1582</v>
      </c>
      <c r="C175" s="144">
        <v>3.8</v>
      </c>
      <c r="D175" s="151">
        <f t="shared" si="46"/>
        <v>1.9999999999999998</v>
      </c>
      <c r="E175" s="152" t="s">
        <v>1027</v>
      </c>
      <c r="F175" s="150">
        <v>10.64</v>
      </c>
      <c r="G175" s="151">
        <f t="shared" si="48"/>
        <v>5.6</v>
      </c>
      <c r="H175" s="147" t="s">
        <v>1011</v>
      </c>
      <c r="I175" s="150"/>
      <c r="J175" s="150"/>
      <c r="K175" s="150"/>
      <c r="L175" s="150"/>
      <c r="M175" s="150"/>
      <c r="N175" s="150"/>
      <c r="O175" s="150">
        <v>36.1</v>
      </c>
      <c r="P175" s="115">
        <f t="shared" si="47"/>
        <v>7.6</v>
      </c>
    </row>
    <row r="176" spans="1:16" ht="14.25" thickTop="1" thickBot="1">
      <c r="A176" s="113" t="s">
        <v>1035</v>
      </c>
      <c r="B176" s="113" t="s">
        <v>1009</v>
      </c>
      <c r="C176" s="144">
        <v>5.27</v>
      </c>
      <c r="D176" s="151">
        <f t="shared" si="46"/>
        <v>2.9979982534197864</v>
      </c>
      <c r="E176" s="126" t="s">
        <v>1016</v>
      </c>
      <c r="F176" s="150">
        <v>3.52</v>
      </c>
      <c r="G176" s="151">
        <f t="shared" si="48"/>
        <v>2.0024580364397817</v>
      </c>
      <c r="H176" s="147" t="s">
        <v>1011</v>
      </c>
      <c r="I176" s="150">
        <v>1.58</v>
      </c>
      <c r="J176" s="151">
        <f t="shared" ref="J176:J185" si="49">I176/SQRT(O176/10)</f>
        <v>0.89883059590194747</v>
      </c>
      <c r="K176" s="120" t="s">
        <v>1013</v>
      </c>
      <c r="L176" s="150">
        <v>0.62</v>
      </c>
      <c r="M176" s="151">
        <f t="shared" ref="M176:M177" si="50">L176/SQRT(O176/10)</f>
        <v>0.3527056768729161</v>
      </c>
      <c r="N176" s="152" t="s">
        <v>1027</v>
      </c>
      <c r="O176" s="150">
        <v>30.9</v>
      </c>
      <c r="P176" s="115">
        <f t="shared" si="47"/>
        <v>6.2519925626344319</v>
      </c>
    </row>
    <row r="177" spans="1:19" ht="14.25" thickTop="1" thickBot="1">
      <c r="A177" s="113" t="s">
        <v>1035</v>
      </c>
      <c r="B177" s="113" t="s">
        <v>1582</v>
      </c>
      <c r="C177" s="144">
        <v>4.29</v>
      </c>
      <c r="D177" s="151">
        <f t="shared" si="46"/>
        <v>2.3981829058685245</v>
      </c>
      <c r="E177" s="126" t="s">
        <v>1016</v>
      </c>
      <c r="F177" s="150">
        <v>3.58</v>
      </c>
      <c r="G177" s="151">
        <f t="shared" si="48"/>
        <v>2.0012808398623121</v>
      </c>
      <c r="H177" s="147" t="s">
        <v>1011</v>
      </c>
      <c r="I177" s="150">
        <v>1.79</v>
      </c>
      <c r="J177" s="151">
        <f t="shared" si="49"/>
        <v>1.000640419931156</v>
      </c>
      <c r="K177" s="120" t="s">
        <v>1013</v>
      </c>
      <c r="L177" s="150">
        <v>3.22</v>
      </c>
      <c r="M177" s="151">
        <f t="shared" si="50"/>
        <v>1.8000347218873309</v>
      </c>
      <c r="N177" s="118" t="s">
        <v>1012</v>
      </c>
      <c r="O177" s="150">
        <v>32</v>
      </c>
      <c r="P177" s="115">
        <f t="shared" si="47"/>
        <v>7.2001388875493237</v>
      </c>
    </row>
    <row r="178" spans="1:19" ht="14.25" thickTop="1" thickBot="1">
      <c r="A178" s="113" t="s">
        <v>1097</v>
      </c>
      <c r="B178" s="113" t="s">
        <v>1009</v>
      </c>
      <c r="C178" s="144">
        <v>8.9499999999999993</v>
      </c>
      <c r="D178" s="151">
        <f t="shared" si="46"/>
        <v>4.99540287106423</v>
      </c>
      <c r="E178" s="147" t="s">
        <v>1011</v>
      </c>
      <c r="F178" s="150">
        <v>8.06</v>
      </c>
      <c r="G178" s="151">
        <f t="shared" si="48"/>
        <v>4.498653311818738</v>
      </c>
      <c r="H178" s="153" t="s">
        <v>1036</v>
      </c>
      <c r="I178" s="150">
        <v>3.13</v>
      </c>
      <c r="J178" s="151">
        <f t="shared" si="49"/>
        <v>1.7469956409420158</v>
      </c>
      <c r="K178" s="158" t="s">
        <v>1010</v>
      </c>
      <c r="L178" s="150"/>
      <c r="M178" s="150"/>
      <c r="N178" s="150"/>
      <c r="O178" s="150">
        <v>32.1</v>
      </c>
      <c r="P178" s="115">
        <f t="shared" si="47"/>
        <v>11.241051823824984</v>
      </c>
    </row>
    <row r="179" spans="1:19" ht="14.25" thickTop="1" thickBot="1">
      <c r="A179" s="160" t="s">
        <v>1097</v>
      </c>
      <c r="B179" s="113" t="s">
        <v>1408</v>
      </c>
      <c r="C179" s="144">
        <v>7.33</v>
      </c>
      <c r="D179" s="151">
        <f t="shared" si="46"/>
        <v>3.9988428385745598</v>
      </c>
      <c r="E179" s="147" t="s">
        <v>1011</v>
      </c>
      <c r="F179" s="150">
        <v>9.16</v>
      </c>
      <c r="G179" s="151">
        <f t="shared" si="48"/>
        <v>4.9971896864042247</v>
      </c>
      <c r="H179" s="153" t="s">
        <v>1490</v>
      </c>
      <c r="I179" s="150">
        <v>5.5</v>
      </c>
      <c r="J179" s="151">
        <f t="shared" si="49"/>
        <v>3.0004959907448949</v>
      </c>
      <c r="K179" s="154" t="s">
        <v>1016</v>
      </c>
      <c r="L179" s="150"/>
      <c r="M179" s="150"/>
      <c r="N179" s="150"/>
      <c r="O179" s="150">
        <v>33.6</v>
      </c>
      <c r="P179" s="115">
        <f t="shared" si="47"/>
        <v>11.996528515723679</v>
      </c>
    </row>
    <row r="180" spans="1:19" ht="14.25" thickTop="1" thickBot="1">
      <c r="A180" s="121" t="s">
        <v>1037</v>
      </c>
      <c r="B180" s="121" t="s">
        <v>1009</v>
      </c>
      <c r="C180" s="144">
        <v>10.94</v>
      </c>
      <c r="D180" s="149">
        <f t="shared" si="46"/>
        <v>5.9950830704020293</v>
      </c>
      <c r="E180" s="145" t="s">
        <v>1012</v>
      </c>
      <c r="F180" s="150">
        <v>4.92</v>
      </c>
      <c r="G180" s="151">
        <f t="shared" si="48"/>
        <v>2.6961433918078597</v>
      </c>
      <c r="H180" s="155" t="s">
        <v>1038</v>
      </c>
      <c r="I180" s="150">
        <v>1.91</v>
      </c>
      <c r="J180" s="151">
        <f t="shared" si="49"/>
        <v>1.0466735525107747</v>
      </c>
      <c r="K180" s="158" t="s">
        <v>1010</v>
      </c>
      <c r="L180" s="150"/>
      <c r="M180" s="150"/>
      <c r="N180" s="150"/>
      <c r="O180" s="150">
        <v>33.299999999999997</v>
      </c>
      <c r="P180" s="115">
        <f t="shared" si="47"/>
        <v>9.7379000147206636</v>
      </c>
    </row>
    <row r="181" spans="1:19" ht="14.25" thickTop="1" thickBot="1">
      <c r="A181" s="121" t="s">
        <v>1037</v>
      </c>
      <c r="B181" s="113" t="s">
        <v>1408</v>
      </c>
      <c r="C181" s="144">
        <v>8.9</v>
      </c>
      <c r="D181" s="151">
        <f t="shared" si="46"/>
        <v>4.7985584075530099</v>
      </c>
      <c r="E181" s="145" t="s">
        <v>1012</v>
      </c>
      <c r="F181" s="150">
        <v>5.56</v>
      </c>
      <c r="G181" s="151">
        <f t="shared" si="48"/>
        <v>2.9977510950555879</v>
      </c>
      <c r="H181" s="155" t="s">
        <v>1038</v>
      </c>
      <c r="I181" s="150">
        <v>6.67</v>
      </c>
      <c r="J181" s="151">
        <f t="shared" si="49"/>
        <v>3.5962229863346713</v>
      </c>
      <c r="K181" s="147" t="s">
        <v>1011</v>
      </c>
      <c r="L181" s="150"/>
      <c r="M181" s="150"/>
      <c r="N181" s="150"/>
      <c r="O181" s="150">
        <v>34.4</v>
      </c>
      <c r="P181" s="115">
        <f t="shared" si="47"/>
        <v>11.392532488943269</v>
      </c>
    </row>
    <row r="182" spans="1:19" ht="14.25" thickTop="1" thickBot="1">
      <c r="A182" s="113" t="s">
        <v>1099</v>
      </c>
      <c r="B182" s="113" t="s">
        <v>1009</v>
      </c>
      <c r="C182" s="113">
        <v>7.81</v>
      </c>
      <c r="D182" s="151">
        <f t="shared" si="46"/>
        <v>3.9959436238548429</v>
      </c>
      <c r="E182" s="147" t="s">
        <v>1011</v>
      </c>
      <c r="F182" s="114">
        <v>8.81</v>
      </c>
      <c r="G182" s="151">
        <f t="shared" si="48"/>
        <v>4.5075881339514945</v>
      </c>
      <c r="H182" s="127" t="s">
        <v>1019</v>
      </c>
      <c r="I182" s="114">
        <v>2.13</v>
      </c>
      <c r="J182" s="151">
        <f t="shared" si="49"/>
        <v>1.0898028065058663</v>
      </c>
      <c r="K182" s="158" t="s">
        <v>1010</v>
      </c>
      <c r="L182" s="132"/>
      <c r="M182" s="132"/>
      <c r="N182" s="132"/>
      <c r="O182" s="114">
        <v>38.200000000000003</v>
      </c>
      <c r="P182" s="115">
        <f t="shared" si="47"/>
        <v>9.5933345643122045</v>
      </c>
    </row>
    <row r="183" spans="1:19" ht="14.25" thickTop="1" thickBot="1">
      <c r="A183" s="113" t="s">
        <v>1099</v>
      </c>
      <c r="B183" s="113" t="s">
        <v>1582</v>
      </c>
      <c r="C183" s="113">
        <v>6.19</v>
      </c>
      <c r="D183" s="151">
        <f t="shared" si="46"/>
        <v>3.2007728010691689</v>
      </c>
      <c r="E183" s="147" t="s">
        <v>1011</v>
      </c>
      <c r="F183" s="114">
        <v>6.19</v>
      </c>
      <c r="G183" s="151">
        <f t="shared" si="48"/>
        <v>3.2007728010691689</v>
      </c>
      <c r="H183" s="127" t="s">
        <v>1019</v>
      </c>
      <c r="I183" s="114">
        <v>2.3199999999999998</v>
      </c>
      <c r="J183" s="151">
        <f t="shared" si="49"/>
        <v>1.1996434407884444</v>
      </c>
      <c r="K183" s="120" t="s">
        <v>1013</v>
      </c>
      <c r="L183" s="114">
        <v>1.93</v>
      </c>
      <c r="M183" s="151">
        <f>L183/SQRT(O183/10)</f>
        <v>0.99797924169038699</v>
      </c>
      <c r="N183" s="118" t="s">
        <v>1012</v>
      </c>
      <c r="O183" s="114">
        <v>37.4</v>
      </c>
      <c r="P183" s="115">
        <f t="shared" si="47"/>
        <v>8.5991682846171695</v>
      </c>
    </row>
    <row r="184" spans="1:19" ht="14.25" thickTop="1" thickBot="1">
      <c r="A184" s="113" t="s">
        <v>1098</v>
      </c>
      <c r="B184" s="113" t="s">
        <v>1009</v>
      </c>
      <c r="C184" s="113">
        <v>9.51</v>
      </c>
      <c r="D184" s="151">
        <f t="shared" si="46"/>
        <v>4.9983450299748249</v>
      </c>
      <c r="E184" s="147" t="s">
        <v>1011</v>
      </c>
      <c r="F184" s="114">
        <v>8.18</v>
      </c>
      <c r="G184" s="151">
        <f t="shared" si="48"/>
        <v>4.2993125494420674</v>
      </c>
      <c r="H184" s="127" t="s">
        <v>1019</v>
      </c>
      <c r="I184" s="114">
        <v>1.6</v>
      </c>
      <c r="J184" s="151">
        <f t="shared" si="49"/>
        <v>0.84094132996421878</v>
      </c>
      <c r="K184" s="158" t="s">
        <v>1010</v>
      </c>
      <c r="L184" s="132"/>
      <c r="M184" s="132"/>
      <c r="N184" s="132"/>
      <c r="O184" s="114">
        <v>36.200000000000003</v>
      </c>
      <c r="P184" s="115">
        <f t="shared" si="47"/>
        <v>10.138598909381111</v>
      </c>
    </row>
    <row r="185" spans="1:19" ht="14.25" thickTop="1" thickBot="1">
      <c r="A185" s="113" t="s">
        <v>1098</v>
      </c>
      <c r="B185" s="113" t="s">
        <v>1582</v>
      </c>
      <c r="C185" s="113">
        <v>7.52</v>
      </c>
      <c r="D185" s="151">
        <f t="shared" si="46"/>
        <v>3.9968349059645587</v>
      </c>
      <c r="E185" s="147" t="s">
        <v>1011</v>
      </c>
      <c r="F185" s="114">
        <v>4.51</v>
      </c>
      <c r="G185" s="151">
        <f t="shared" si="48"/>
        <v>2.3970379555718297</v>
      </c>
      <c r="H185" s="127" t="s">
        <v>1019</v>
      </c>
      <c r="I185" s="114">
        <v>3.76</v>
      </c>
      <c r="J185" s="151">
        <f t="shared" si="49"/>
        <v>1.9984174529822794</v>
      </c>
      <c r="K185" s="118" t="s">
        <v>1012</v>
      </c>
      <c r="L185" s="114">
        <v>5.64</v>
      </c>
      <c r="M185" s="151">
        <f>L185/SQRT(O185/10)</f>
        <v>2.9976261794734191</v>
      </c>
      <c r="N185" s="154" t="s">
        <v>1016</v>
      </c>
      <c r="O185" s="114">
        <v>35.4</v>
      </c>
      <c r="P185" s="115">
        <f t="shared" si="47"/>
        <v>11.389916493992088</v>
      </c>
    </row>
    <row r="186" spans="1:19" ht="14.25" thickTop="1" thickBot="1">
      <c r="A186" s="113"/>
      <c r="B186" s="113"/>
      <c r="C186" s="113"/>
      <c r="D186" s="151"/>
      <c r="E186" s="147"/>
      <c r="F186" s="114"/>
      <c r="G186" s="151"/>
      <c r="H186" s="176"/>
      <c r="I186" s="114"/>
      <c r="J186" s="151"/>
      <c r="K186" s="177"/>
      <c r="L186" s="114"/>
      <c r="M186" s="151"/>
      <c r="N186" s="154"/>
      <c r="O186" s="114"/>
      <c r="P186" s="115"/>
    </row>
    <row r="187" spans="1:19" ht="14.25" thickTop="1" thickBot="1">
      <c r="A187" s="113" t="s">
        <v>1468</v>
      </c>
      <c r="B187" s="113"/>
      <c r="C187" s="113">
        <v>13.17</v>
      </c>
      <c r="D187" s="151">
        <f>C187/SQRT(O187/10)</f>
        <v>4.0019489711723004</v>
      </c>
      <c r="E187" s="131" t="s">
        <v>1469</v>
      </c>
      <c r="F187" s="114"/>
      <c r="G187" s="151"/>
      <c r="H187" s="176"/>
      <c r="I187" s="114"/>
      <c r="J187" s="151"/>
      <c r="K187" s="177"/>
      <c r="L187" s="114"/>
      <c r="M187" s="151"/>
      <c r="N187" s="154"/>
      <c r="O187" s="114">
        <v>108.3</v>
      </c>
      <c r="P187" s="115">
        <f t="shared" si="47"/>
        <v>4.0019489711723004</v>
      </c>
    </row>
    <row r="188" spans="1:19" ht="12.75" thickTop="1" thickBot="1"/>
    <row r="189" spans="1:19" ht="26.25" customHeight="1" thickTop="1" thickBot="1">
      <c r="A189" s="443" t="s">
        <v>1574</v>
      </c>
      <c r="B189" s="444"/>
      <c r="C189" s="444"/>
      <c r="D189" s="444"/>
      <c r="E189" s="444"/>
      <c r="F189" s="444"/>
      <c r="G189" s="444"/>
      <c r="H189" s="444"/>
      <c r="I189" s="444"/>
      <c r="J189" s="444"/>
      <c r="K189" s="444"/>
      <c r="L189" s="444"/>
      <c r="M189" s="444"/>
      <c r="N189" s="444"/>
      <c r="O189" s="444"/>
      <c r="P189" s="445"/>
    </row>
    <row r="190" spans="1:19" ht="15.75" thickTop="1" thickBot="1">
      <c r="A190" s="216"/>
      <c r="B190" s="222" t="s">
        <v>1039</v>
      </c>
      <c r="C190" s="222" t="s">
        <v>1040</v>
      </c>
      <c r="D190" s="222" t="s">
        <v>78</v>
      </c>
      <c r="E190" s="222" t="s">
        <v>1002</v>
      </c>
      <c r="F190" s="222" t="s">
        <v>1003</v>
      </c>
      <c r="G190" s="43"/>
      <c r="H190" s="222" t="s">
        <v>1002</v>
      </c>
      <c r="I190" s="222" t="s">
        <v>1004</v>
      </c>
      <c r="J190" s="43"/>
      <c r="K190" s="222" t="s">
        <v>1002</v>
      </c>
      <c r="L190" s="222" t="s">
        <v>1005</v>
      </c>
      <c r="M190" s="43"/>
      <c r="N190" s="222" t="s">
        <v>1007</v>
      </c>
      <c r="O190" s="222" t="s">
        <v>1008</v>
      </c>
    </row>
    <row r="191" spans="1:19" ht="15.75" thickTop="1" thickBot="1">
      <c r="A191" s="223" t="s">
        <v>1575</v>
      </c>
      <c r="B191" s="217" t="s">
        <v>1043</v>
      </c>
      <c r="C191" s="217" t="s">
        <v>1041</v>
      </c>
      <c r="D191" s="217" t="s">
        <v>1582</v>
      </c>
      <c r="E191" s="220">
        <v>9.81</v>
      </c>
      <c r="F191" s="220">
        <f t="shared" ref="F191:F202" si="51">E191/SQRT(N191/10)</f>
        <v>5.5988627277017802</v>
      </c>
      <c r="G191" s="229" t="s">
        <v>1016</v>
      </c>
      <c r="H191" s="218">
        <v>7.36</v>
      </c>
      <c r="I191" s="220">
        <f t="shared" ref="I191:I202" si="52">H191/SQRT(N191/10)</f>
        <v>4.2005738711401737</v>
      </c>
      <c r="J191" s="226" t="s">
        <v>1012</v>
      </c>
      <c r="K191" s="215"/>
      <c r="L191" s="215"/>
      <c r="M191" s="215"/>
      <c r="N191" s="218">
        <v>30.7</v>
      </c>
      <c r="O191" s="220">
        <f t="shared" ref="O191:O198" si="53">SUM(F191,I191,L191)</f>
        <v>9.7994365988419538</v>
      </c>
      <c r="S191"/>
    </row>
    <row r="192" spans="1:19" ht="15.75" thickTop="1" thickBot="1">
      <c r="A192" s="223" t="s">
        <v>1575</v>
      </c>
      <c r="B192" s="217" t="s">
        <v>1043</v>
      </c>
      <c r="C192" s="217" t="s">
        <v>74</v>
      </c>
      <c r="D192" s="217" t="s">
        <v>1582</v>
      </c>
      <c r="E192" s="220">
        <v>12.17</v>
      </c>
      <c r="F192" s="221">
        <f t="shared" si="51"/>
        <v>6.5051386281484094</v>
      </c>
      <c r="G192" s="229" t="s">
        <v>1016</v>
      </c>
      <c r="H192" s="218">
        <v>6.41</v>
      </c>
      <c r="I192" s="220">
        <f t="shared" si="52"/>
        <v>3.4262891213172808</v>
      </c>
      <c r="J192" s="227" t="s">
        <v>1010</v>
      </c>
      <c r="K192" s="215"/>
      <c r="L192" s="215"/>
      <c r="M192" s="215"/>
      <c r="N192" s="218">
        <v>35</v>
      </c>
      <c r="O192" s="220">
        <f t="shared" si="53"/>
        <v>9.9314277494656906</v>
      </c>
    </row>
    <row r="193" spans="1:18" ht="14.25" thickTop="1" thickBot="1">
      <c r="A193" s="223" t="s">
        <v>1575</v>
      </c>
      <c r="B193" s="217" t="s">
        <v>1043</v>
      </c>
      <c r="C193" s="217" t="s">
        <v>1042</v>
      </c>
      <c r="D193" s="217" t="s">
        <v>1582</v>
      </c>
      <c r="E193" s="220">
        <v>7.36</v>
      </c>
      <c r="F193" s="220">
        <f t="shared" si="51"/>
        <v>3.9340854809508872</v>
      </c>
      <c r="G193" s="229" t="s">
        <v>1016</v>
      </c>
      <c r="H193" s="218">
        <v>6.41</v>
      </c>
      <c r="I193" s="220">
        <f t="shared" si="52"/>
        <v>3.4262891213172808</v>
      </c>
      <c r="J193" s="228" t="s">
        <v>1019</v>
      </c>
      <c r="K193" s="220">
        <v>4.8099999999999996</v>
      </c>
      <c r="L193" s="220">
        <f t="shared" ref="L193:L194" si="54">K193/SQRT(N193/10)</f>
        <v>2.5710531471975222</v>
      </c>
      <c r="M193" s="226" t="s">
        <v>1012</v>
      </c>
      <c r="N193" s="218">
        <v>35</v>
      </c>
      <c r="O193" s="220">
        <f t="shared" si="53"/>
        <v>9.9314277494656906</v>
      </c>
    </row>
    <row r="194" spans="1:18" ht="14.25" thickTop="1" thickBot="1">
      <c r="A194" s="223" t="s">
        <v>1575</v>
      </c>
      <c r="B194" s="217" t="s">
        <v>1043</v>
      </c>
      <c r="C194" s="217" t="s">
        <v>74</v>
      </c>
      <c r="D194" s="217" t="s">
        <v>1009</v>
      </c>
      <c r="E194" s="220">
        <v>8.66</v>
      </c>
      <c r="F194" s="220">
        <f t="shared" si="51"/>
        <v>4.7244173236092344</v>
      </c>
      <c r="G194" s="229" t="s">
        <v>1016</v>
      </c>
      <c r="H194" s="218">
        <v>3.37</v>
      </c>
      <c r="I194" s="220">
        <f t="shared" si="52"/>
        <v>1.8384857252382356</v>
      </c>
      <c r="J194" s="227" t="s">
        <v>1010</v>
      </c>
      <c r="K194" s="220">
        <v>5.61</v>
      </c>
      <c r="L194" s="220">
        <f t="shared" si="54"/>
        <v>3.0605059105597929</v>
      </c>
      <c r="M194" s="224" t="s">
        <v>1011</v>
      </c>
      <c r="N194" s="218">
        <v>33.6</v>
      </c>
      <c r="O194" s="220">
        <f t="shared" si="53"/>
        <v>9.6234089594072643</v>
      </c>
    </row>
    <row r="195" spans="1:18" ht="15.75" thickTop="1" thickBot="1">
      <c r="A195" s="223" t="s">
        <v>1575</v>
      </c>
      <c r="B195" s="217" t="s">
        <v>1043</v>
      </c>
      <c r="C195" s="217" t="s">
        <v>1041</v>
      </c>
      <c r="D195" s="217" t="s">
        <v>1009</v>
      </c>
      <c r="E195" s="220">
        <v>11.37</v>
      </c>
      <c r="F195" s="220">
        <f t="shared" si="51"/>
        <v>6.2972605788188574</v>
      </c>
      <c r="G195" s="229" t="s">
        <v>1016</v>
      </c>
      <c r="H195" s="218">
        <v>4.42</v>
      </c>
      <c r="I195" s="220">
        <f t="shared" si="52"/>
        <v>2.4480115882479638</v>
      </c>
      <c r="J195" s="227" t="s">
        <v>1010</v>
      </c>
      <c r="K195" s="220"/>
      <c r="L195" s="220"/>
      <c r="M195" s="215"/>
      <c r="N195" s="218">
        <v>32.6</v>
      </c>
      <c r="O195" s="220">
        <f t="shared" si="53"/>
        <v>8.7452721670668208</v>
      </c>
    </row>
    <row r="196" spans="1:18" ht="14.25" thickTop="1" thickBot="1">
      <c r="A196" s="223" t="s">
        <v>1575</v>
      </c>
      <c r="B196" s="217" t="s">
        <v>1043</v>
      </c>
      <c r="C196" s="217" t="s">
        <v>1042</v>
      </c>
      <c r="D196" s="217" t="s">
        <v>1009</v>
      </c>
      <c r="E196" s="220">
        <v>8.5299999999999994</v>
      </c>
      <c r="F196" s="220">
        <f t="shared" si="51"/>
        <v>4.7243300560531969</v>
      </c>
      <c r="G196" s="229" t="s">
        <v>1016</v>
      </c>
      <c r="H196" s="218">
        <v>3.32</v>
      </c>
      <c r="I196" s="220">
        <f t="shared" si="52"/>
        <v>1.8387779350640814</v>
      </c>
      <c r="J196" s="227" t="s">
        <v>1010</v>
      </c>
      <c r="K196" s="220">
        <v>5.53</v>
      </c>
      <c r="L196" s="220">
        <f>K196/SQRT(N196/10)</f>
        <v>3.0627837291880637</v>
      </c>
      <c r="M196" s="225" t="s">
        <v>1027</v>
      </c>
      <c r="N196" s="218">
        <v>32.6</v>
      </c>
      <c r="O196" s="220">
        <f t="shared" si="53"/>
        <v>9.6258917203053418</v>
      </c>
    </row>
    <row r="197" spans="1:18" ht="15.75" thickTop="1" thickBot="1">
      <c r="A197" s="223" t="s">
        <v>1576</v>
      </c>
      <c r="B197" s="217" t="s">
        <v>80</v>
      </c>
      <c r="C197" s="217" t="s">
        <v>1041</v>
      </c>
      <c r="D197" s="217" t="s">
        <v>1582</v>
      </c>
      <c r="E197" s="218">
        <v>12.35</v>
      </c>
      <c r="F197" s="220">
        <f t="shared" si="51"/>
        <v>5.6020737635874536</v>
      </c>
      <c r="G197" s="228" t="s">
        <v>1027</v>
      </c>
      <c r="H197" s="218">
        <v>9.26</v>
      </c>
      <c r="I197" s="220">
        <f t="shared" si="52"/>
        <v>4.2004212996615236</v>
      </c>
      <c r="J197" s="229" t="s">
        <v>1016</v>
      </c>
      <c r="K197" s="215"/>
      <c r="L197" s="220"/>
      <c r="M197" s="215"/>
      <c r="N197" s="218">
        <v>48.6</v>
      </c>
      <c r="O197" s="220">
        <f t="shared" si="53"/>
        <v>9.8024950632489762</v>
      </c>
    </row>
    <row r="198" spans="1:18" ht="15.75" thickTop="1" thickBot="1">
      <c r="A198" s="223" t="s">
        <v>1576</v>
      </c>
      <c r="B198" s="217" t="s">
        <v>80</v>
      </c>
      <c r="C198" s="217" t="s">
        <v>74</v>
      </c>
      <c r="D198" s="217" t="s">
        <v>1582</v>
      </c>
      <c r="E198" s="218">
        <v>8.6300000000000008</v>
      </c>
      <c r="F198" s="220">
        <f t="shared" si="51"/>
        <v>3.9390380593913203</v>
      </c>
      <c r="G198" s="228" t="s">
        <v>1027</v>
      </c>
      <c r="H198" s="218">
        <v>13.15</v>
      </c>
      <c r="I198" s="220">
        <f t="shared" si="52"/>
        <v>6.0021263593274456</v>
      </c>
      <c r="J198" s="224" t="s">
        <v>1011</v>
      </c>
      <c r="K198" s="215"/>
      <c r="L198" s="220"/>
      <c r="M198" s="215"/>
      <c r="N198" s="218">
        <v>48</v>
      </c>
      <c r="O198" s="220">
        <f t="shared" si="53"/>
        <v>9.9411644187187669</v>
      </c>
    </row>
    <row r="199" spans="1:18" ht="15.75" thickTop="1" thickBot="1">
      <c r="A199" s="223" t="s">
        <v>1576</v>
      </c>
      <c r="B199" s="217" t="s">
        <v>80</v>
      </c>
      <c r="C199" s="217" t="s">
        <v>1042</v>
      </c>
      <c r="D199" s="217" t="s">
        <v>1582</v>
      </c>
      <c r="E199" s="218">
        <v>6.8</v>
      </c>
      <c r="F199" s="219">
        <f t="shared" si="51"/>
        <v>6.8</v>
      </c>
      <c r="G199" s="228" t="s">
        <v>1027</v>
      </c>
      <c r="H199" s="218">
        <v>5</v>
      </c>
      <c r="I199" s="220">
        <f t="shared" si="52"/>
        <v>5</v>
      </c>
      <c r="J199" s="193" t="s">
        <v>1016</v>
      </c>
      <c r="K199" s="215"/>
      <c r="L199" s="215"/>
      <c r="M199" s="215"/>
      <c r="N199" s="218">
        <v>10</v>
      </c>
      <c r="O199" s="214">
        <f t="shared" ref="O199:O200" si="55">SUM(E199,H199,L199)</f>
        <v>11.8</v>
      </c>
      <c r="R199" t="s">
        <v>1577</v>
      </c>
    </row>
    <row r="200" spans="1:18" ht="15.75" thickTop="1" thickBot="1">
      <c r="A200" s="223" t="s">
        <v>1576</v>
      </c>
      <c r="B200" s="217" t="s">
        <v>80</v>
      </c>
      <c r="C200" s="217" t="s">
        <v>1041</v>
      </c>
      <c r="D200" s="217" t="s">
        <v>1009</v>
      </c>
      <c r="E200" s="218">
        <v>6.3</v>
      </c>
      <c r="F200" s="219">
        <f t="shared" si="51"/>
        <v>6.3</v>
      </c>
      <c r="G200" s="228" t="s">
        <v>1027</v>
      </c>
      <c r="H200" s="218">
        <v>2.4500000000000002</v>
      </c>
      <c r="I200" s="220">
        <f t="shared" si="52"/>
        <v>2.4500000000000002</v>
      </c>
      <c r="J200" s="224" t="s">
        <v>1011</v>
      </c>
      <c r="K200" s="215"/>
      <c r="L200" s="215"/>
      <c r="M200" s="215"/>
      <c r="N200" s="218">
        <v>10</v>
      </c>
      <c r="O200" s="214">
        <f t="shared" si="55"/>
        <v>8.75</v>
      </c>
    </row>
    <row r="201" spans="1:18" ht="14.25" thickTop="1" thickBot="1">
      <c r="A201" s="223" t="s">
        <v>1576</v>
      </c>
      <c r="B201" s="217" t="s">
        <v>80</v>
      </c>
      <c r="C201" s="217" t="s">
        <v>74</v>
      </c>
      <c r="D201" s="217" t="s">
        <v>1009</v>
      </c>
      <c r="E201" s="218">
        <v>10.45</v>
      </c>
      <c r="F201" s="220">
        <f t="shared" si="51"/>
        <v>4.7256533507021068</v>
      </c>
      <c r="G201" s="228" t="s">
        <v>1027</v>
      </c>
      <c r="H201" s="218">
        <v>4.0599999999999996</v>
      </c>
      <c r="I201" s="220">
        <f t="shared" si="52"/>
        <v>1.8359954644833063</v>
      </c>
      <c r="J201" s="224" t="s">
        <v>1011</v>
      </c>
      <c r="K201" s="218">
        <v>6.77</v>
      </c>
      <c r="L201" s="220">
        <f t="shared" ref="L201:L202" si="56">K201/SQRT(N201/10)</f>
        <v>3.0614998262443311</v>
      </c>
      <c r="M201" s="208" t="s">
        <v>1010</v>
      </c>
      <c r="N201" s="218">
        <v>48.9</v>
      </c>
      <c r="O201" s="220">
        <f>SUM(F201,I201,L201)</f>
        <v>9.6231486414297436</v>
      </c>
    </row>
    <row r="202" spans="1:18" ht="15.75" thickTop="1" thickBot="1">
      <c r="A202" s="223" t="s">
        <v>1576</v>
      </c>
      <c r="B202" s="217" t="s">
        <v>80</v>
      </c>
      <c r="C202" s="217" t="s">
        <v>1042</v>
      </c>
      <c r="D202" s="217" t="s">
        <v>1009</v>
      </c>
      <c r="E202" s="218">
        <v>4.7</v>
      </c>
      <c r="F202" s="220">
        <f t="shared" si="51"/>
        <v>4.7</v>
      </c>
      <c r="G202" s="228" t="s">
        <v>1027</v>
      </c>
      <c r="H202" s="218">
        <v>1.85</v>
      </c>
      <c r="I202" s="220">
        <f t="shared" si="52"/>
        <v>1.85</v>
      </c>
      <c r="J202" s="193" t="s">
        <v>1016</v>
      </c>
      <c r="K202" s="218">
        <v>3.06</v>
      </c>
      <c r="L202" s="220">
        <f t="shared" si="56"/>
        <v>3.06</v>
      </c>
      <c r="M202" s="209" t="s">
        <v>1019</v>
      </c>
      <c r="N202" s="218">
        <v>10</v>
      </c>
      <c r="O202" s="214">
        <f>SUM(E202,H202,K202)</f>
        <v>9.6100000000000012</v>
      </c>
    </row>
    <row r="203" spans="1:18" ht="12.75" thickTop="1" thickBot="1"/>
    <row r="204" spans="1:18" ht="17.25" thickTop="1" thickBot="1">
      <c r="A204" s="443" t="s">
        <v>1590</v>
      </c>
      <c r="B204" s="444"/>
      <c r="C204" s="444"/>
      <c r="D204" s="444"/>
      <c r="E204" s="444"/>
      <c r="F204" s="444"/>
      <c r="G204" s="444"/>
      <c r="H204" s="444"/>
      <c r="I204" s="444"/>
      <c r="J204" s="444"/>
      <c r="K204" s="444"/>
      <c r="L204" s="444"/>
      <c r="M204" s="444"/>
      <c r="N204" s="444"/>
      <c r="O204" s="444"/>
      <c r="P204" s="445"/>
    </row>
    <row r="205" spans="1:18" ht="15.75" thickTop="1" thickBot="1">
      <c r="A205" s="223" t="s">
        <v>1580</v>
      </c>
      <c r="B205" s="223" t="s">
        <v>1578</v>
      </c>
      <c r="C205" s="217" t="s">
        <v>1041</v>
      </c>
      <c r="D205" s="217"/>
      <c r="E205" s="218">
        <v>18.940000000000001</v>
      </c>
      <c r="F205" s="220">
        <f t="shared" ref="F205" si="57">E205/SQRT(N205/10)</f>
        <v>6.2477295114207791</v>
      </c>
      <c r="G205" s="228" t="s">
        <v>1027</v>
      </c>
      <c r="H205" s="218">
        <v>9.09</v>
      </c>
      <c r="I205" s="220">
        <f t="shared" ref="I205" si="58">H205/SQRT(N205/10)</f>
        <v>2.9985143220071211</v>
      </c>
      <c r="J205" s="120" t="s">
        <v>1013</v>
      </c>
      <c r="K205" s="218">
        <v>6.06</v>
      </c>
      <c r="L205" s="220">
        <f t="shared" ref="L205" si="59">K205/SQRT(N205/10)</f>
        <v>1.9990095480047474</v>
      </c>
      <c r="M205" s="220"/>
      <c r="N205" s="218">
        <v>91.9</v>
      </c>
      <c r="O205" s="230">
        <f>SUM(F205,I205,L205)</f>
        <v>11.245253381432647</v>
      </c>
    </row>
    <row r="206" spans="1:18" ht="14.25" thickTop="1" thickBot="1">
      <c r="A206" s="223" t="s">
        <v>1580</v>
      </c>
      <c r="B206" s="223" t="s">
        <v>1579</v>
      </c>
      <c r="C206" s="217" t="s">
        <v>74</v>
      </c>
      <c r="D206" s="217"/>
      <c r="E206" s="218">
        <v>20.94</v>
      </c>
      <c r="F206" s="220" t="e">
        <f>E206/SQRT(N206/10)</f>
        <v>#DIV/0!</v>
      </c>
      <c r="G206" s="228" t="s">
        <v>1027</v>
      </c>
      <c r="H206" s="218">
        <v>11.09</v>
      </c>
      <c r="I206" s="220" t="e">
        <f>H206/SQRT(N206/10)</f>
        <v>#DIV/0!</v>
      </c>
      <c r="J206" s="120" t="s">
        <v>1013</v>
      </c>
      <c r="K206" s="218">
        <v>8.06</v>
      </c>
      <c r="L206" s="220" t="e">
        <f>K206/SQRT(N206/10)</f>
        <v>#DIV/0!</v>
      </c>
      <c r="M206" s="220"/>
      <c r="N206" s="220"/>
      <c r="O206" s="220"/>
    </row>
    <row r="207" spans="1:18" ht="14.25" thickTop="1" thickBot="1">
      <c r="A207" s="223" t="s">
        <v>1580</v>
      </c>
      <c r="B207" s="223" t="s">
        <v>1578</v>
      </c>
      <c r="C207" s="217" t="s">
        <v>1042</v>
      </c>
      <c r="D207" s="217"/>
      <c r="E207" s="218">
        <v>21.94</v>
      </c>
      <c r="F207" s="220" t="e">
        <f>E207/SQRT(N207/10)</f>
        <v>#DIV/0!</v>
      </c>
      <c r="G207" s="228" t="s">
        <v>1027</v>
      </c>
      <c r="H207" s="218">
        <v>12.09</v>
      </c>
      <c r="I207" s="220" t="e">
        <f>H207/SQRT(N207/10)</f>
        <v>#DIV/0!</v>
      </c>
      <c r="J207" s="120" t="s">
        <v>1013</v>
      </c>
      <c r="K207" s="218">
        <v>9.06</v>
      </c>
      <c r="L207" s="220" t="e">
        <f>K207/SQRT(N207/10)</f>
        <v>#DIV/0!</v>
      </c>
      <c r="M207" s="220"/>
      <c r="N207" s="220"/>
      <c r="O207" s="220"/>
    </row>
    <row r="208" spans="1:18" ht="15.75" thickTop="1" thickBot="1">
      <c r="A208" s="223" t="s">
        <v>1580</v>
      </c>
      <c r="B208" s="223" t="s">
        <v>1579</v>
      </c>
      <c r="C208" s="217" t="s">
        <v>1042</v>
      </c>
      <c r="D208" s="217"/>
      <c r="E208" s="218">
        <v>25.15</v>
      </c>
      <c r="F208" s="219">
        <f>E208/SQRT(N208/10)</f>
        <v>7.8364501820856791</v>
      </c>
      <c r="G208" s="228" t="s">
        <v>1027</v>
      </c>
      <c r="H208" s="218">
        <v>9.6300000000000008</v>
      </c>
      <c r="I208" s="220">
        <f>H208/SQRT(N208/10)</f>
        <v>3.0005970279715743</v>
      </c>
      <c r="J208" s="120" t="s">
        <v>1013</v>
      </c>
      <c r="K208" s="218">
        <v>4.8099999999999996</v>
      </c>
      <c r="L208" s="220">
        <f>K208/SQRT(N208/10)</f>
        <v>1.4987405716036626</v>
      </c>
      <c r="M208" s="220"/>
      <c r="N208" s="220">
        <v>103</v>
      </c>
      <c r="O208" s="230">
        <f>SUM(F208,I208,L208)</f>
        <v>12.335787781660915</v>
      </c>
    </row>
    <row r="209" spans="1:18" ht="15.75" thickTop="1" thickBot="1">
      <c r="A209" s="223"/>
      <c r="B209" s="223"/>
      <c r="C209" s="217"/>
      <c r="D209" s="217"/>
      <c r="E209" s="218"/>
      <c r="F209" s="219"/>
      <c r="G209" s="228"/>
      <c r="H209" s="218"/>
      <c r="I209" s="220"/>
      <c r="J209" s="120"/>
      <c r="K209" s="218"/>
      <c r="L209" s="220"/>
      <c r="M209" s="220"/>
      <c r="N209" s="220"/>
      <c r="O209" s="230"/>
    </row>
    <row r="210" spans="1:18" ht="14.25" thickTop="1" thickBot="1">
      <c r="A210" s="223" t="s">
        <v>1580</v>
      </c>
      <c r="B210" s="223" t="s">
        <v>1579</v>
      </c>
      <c r="C210" s="217" t="s">
        <v>1041</v>
      </c>
      <c r="D210" s="217"/>
      <c r="E210" s="218">
        <v>18.940000000000001</v>
      </c>
      <c r="F210" s="220" t="e">
        <f t="shared" ref="F210" si="60">E210/SQRT(N210/10)</f>
        <v>#DIV/0!</v>
      </c>
      <c r="G210" s="228" t="s">
        <v>1027</v>
      </c>
      <c r="H210" s="218">
        <v>9.09</v>
      </c>
      <c r="I210" s="220" t="e">
        <f t="shared" ref="I210" si="61">H210/SQRT(N210/10)</f>
        <v>#DIV/0!</v>
      </c>
      <c r="J210" s="120" t="s">
        <v>1013</v>
      </c>
      <c r="K210" s="218">
        <v>6.06</v>
      </c>
      <c r="L210" s="220" t="e">
        <f t="shared" ref="L210" si="62">K210/SQRT(N210/10)</f>
        <v>#DIV/0!</v>
      </c>
      <c r="M210" s="220"/>
      <c r="N210" s="220"/>
      <c r="O210" s="220"/>
    </row>
    <row r="211" spans="1:18" ht="15.75" thickTop="1" thickBot="1">
      <c r="A211" s="223" t="s">
        <v>1580</v>
      </c>
      <c r="B211" s="223" t="s">
        <v>1578</v>
      </c>
      <c r="C211" s="217" t="s">
        <v>74</v>
      </c>
      <c r="D211" s="217"/>
      <c r="E211" s="218">
        <v>19.940000000000001</v>
      </c>
      <c r="F211" s="220">
        <f t="shared" ref="F211" si="63">E211/SQRT(N211/10)</f>
        <v>6.2130742199120661</v>
      </c>
      <c r="G211" s="228" t="s">
        <v>1027</v>
      </c>
      <c r="H211" s="218">
        <v>10.09</v>
      </c>
      <c r="I211" s="220">
        <f t="shared" ref="I211" si="64">H211/SQRT(N211/10)</f>
        <v>3.1439277271270178</v>
      </c>
      <c r="J211" s="120" t="s">
        <v>1013</v>
      </c>
      <c r="K211" s="218">
        <v>7.06</v>
      </c>
      <c r="L211" s="220">
        <f t="shared" ref="L211" si="65">K211/SQRT(N211/10)</f>
        <v>2.199814643559638</v>
      </c>
      <c r="M211" s="220"/>
      <c r="N211" s="218">
        <v>103</v>
      </c>
      <c r="O211" s="230">
        <f>SUM(F211,I211,L211)</f>
        <v>11.556816590598721</v>
      </c>
    </row>
    <row r="212" spans="1:18" ht="12" thickTop="1"/>
    <row r="218" spans="1:18" ht="13.5" thickBot="1">
      <c r="A218" s="452" t="s">
        <v>1484</v>
      </c>
      <c r="B218" s="453"/>
      <c r="C218" s="453"/>
      <c r="D218" s="453"/>
      <c r="E218" s="453"/>
      <c r="F218" s="453"/>
      <c r="G218" s="453"/>
      <c r="H218" s="453"/>
      <c r="I218" s="453"/>
      <c r="J218" s="453"/>
      <c r="K218" s="453"/>
      <c r="L218" s="453"/>
      <c r="M218" s="453"/>
      <c r="N218" s="453"/>
      <c r="O218" s="453"/>
      <c r="P218" s="453"/>
      <c r="Q218" s="453"/>
    </row>
    <row r="219" spans="1:18" ht="14.25" thickTop="1" thickBot="1">
      <c r="A219" s="178" t="s">
        <v>1484</v>
      </c>
      <c r="B219" s="178"/>
      <c r="C219" s="179"/>
      <c r="D219" s="179"/>
      <c r="E219" s="451" t="s">
        <v>1003</v>
      </c>
      <c r="F219" s="440"/>
      <c r="G219" s="179"/>
      <c r="H219" s="451" t="s">
        <v>1004</v>
      </c>
      <c r="I219" s="440"/>
      <c r="J219" s="179"/>
      <c r="K219" s="451" t="s">
        <v>1005</v>
      </c>
      <c r="L219" s="440"/>
      <c r="M219" s="179"/>
      <c r="N219" s="451" t="s">
        <v>1006</v>
      </c>
      <c r="O219" s="440"/>
      <c r="P219" s="179" t="s">
        <v>1007</v>
      </c>
      <c r="Q219" s="178" t="s">
        <v>1008</v>
      </c>
    </row>
    <row r="220" spans="1:18" ht="14.25" thickTop="1" thickBot="1">
      <c r="A220" s="113" t="s">
        <v>1485</v>
      </c>
      <c r="B220" s="113" t="s">
        <v>1486</v>
      </c>
      <c r="C220" s="113"/>
      <c r="D220" s="151">
        <v>5.15</v>
      </c>
      <c r="E220" s="131">
        <f>D220/SQRT(P220/10)</f>
        <v>1.6000271474530903</v>
      </c>
      <c r="F220" s="152" t="s">
        <v>1488</v>
      </c>
      <c r="G220" s="114">
        <v>3.22</v>
      </c>
      <c r="H220" s="151">
        <f>G220/SQRT(P220/10)</f>
        <v>1.0004053232619321</v>
      </c>
      <c r="I220" s="151" t="s">
        <v>1489</v>
      </c>
      <c r="J220" s="114">
        <v>3.22</v>
      </c>
      <c r="K220" s="151">
        <f>J220/SQRT(P220/10)</f>
        <v>1.0004053232619321</v>
      </c>
      <c r="L220" s="120" t="s">
        <v>1013</v>
      </c>
      <c r="M220" s="114">
        <v>2.9</v>
      </c>
      <c r="N220" s="151">
        <f>M220/SQRT(P220/10)</f>
        <v>0.90098616070173998</v>
      </c>
      <c r="O220" s="158" t="s">
        <v>1010</v>
      </c>
      <c r="P220" s="115">
        <v>103.6</v>
      </c>
      <c r="Q220" s="115">
        <f>K220+H220+E220</f>
        <v>3.6008377939769547</v>
      </c>
    </row>
    <row r="221" spans="1:18" ht="14.25" thickTop="1" thickBot="1">
      <c r="A221" s="160" t="s">
        <v>1485</v>
      </c>
      <c r="B221" s="160" t="s">
        <v>1487</v>
      </c>
      <c r="C221" s="113"/>
      <c r="D221" s="151">
        <v>6.57</v>
      </c>
      <c r="E221" s="131">
        <f>D221/SQRT(P221/10)</f>
        <v>2.0010410092233721</v>
      </c>
      <c r="F221" s="152" t="s">
        <v>1488</v>
      </c>
      <c r="G221" s="114">
        <v>3.28</v>
      </c>
      <c r="H221" s="151">
        <f>G221/SQRT(P221/10)</f>
        <v>0.99899764235200306</v>
      </c>
      <c r="I221" s="151" t="s">
        <v>1489</v>
      </c>
      <c r="J221" s="114">
        <v>4.2699999999999996</v>
      </c>
      <c r="K221" s="151">
        <f>J221/SQRT(P221/10)</f>
        <v>1.3005243697692235</v>
      </c>
      <c r="L221" s="120" t="s">
        <v>1013</v>
      </c>
      <c r="M221" s="114"/>
      <c r="N221" s="151"/>
      <c r="O221" s="114"/>
      <c r="P221" s="115">
        <v>107.8</v>
      </c>
      <c r="Q221" s="115">
        <f>K221+H221+E221</f>
        <v>4.3005630213445984</v>
      </c>
    </row>
    <row r="222" spans="1:18" ht="14.25" thickTop="1" thickBot="1">
      <c r="A222" s="113"/>
      <c r="B222" s="113"/>
      <c r="C222" s="113"/>
      <c r="D222" s="131"/>
      <c r="E222" s="131"/>
      <c r="F222" s="114"/>
      <c r="G222" s="151"/>
      <c r="H222" s="151"/>
      <c r="I222" s="114"/>
      <c r="J222" s="151"/>
      <c r="K222" s="151"/>
      <c r="L222" s="114"/>
      <c r="M222" s="151"/>
      <c r="N222" s="151"/>
      <c r="O222" s="114"/>
      <c r="P222" s="115"/>
    </row>
    <row r="223" spans="1:18" ht="14.25" thickTop="1" thickBot="1">
      <c r="A223" s="113"/>
      <c r="B223" s="113"/>
      <c r="C223" s="113"/>
      <c r="D223" s="131"/>
      <c r="E223" s="131"/>
      <c r="F223" s="114"/>
      <c r="G223" s="151"/>
      <c r="H223" s="151"/>
      <c r="I223" s="114"/>
      <c r="J223" s="151"/>
      <c r="K223" s="151"/>
      <c r="L223" s="114"/>
      <c r="M223" s="151"/>
      <c r="N223" s="151"/>
      <c r="O223" s="114"/>
      <c r="P223" s="115"/>
    </row>
    <row r="224" spans="1:18" ht="26.1" customHeight="1" thickTop="1" thickBot="1">
      <c r="A224" s="452" t="s">
        <v>1438</v>
      </c>
      <c r="B224" s="453"/>
      <c r="C224" s="453"/>
      <c r="D224" s="453"/>
      <c r="E224" s="453"/>
      <c r="F224" s="453"/>
      <c r="G224" s="453"/>
      <c r="H224" s="453"/>
      <c r="I224" s="453"/>
      <c r="J224" s="453"/>
      <c r="K224" s="453"/>
      <c r="L224" s="453"/>
      <c r="M224" s="453"/>
      <c r="N224" s="453"/>
      <c r="O224" s="453"/>
      <c r="P224" s="453"/>
      <c r="Q224" s="453"/>
      <c r="R224" s="111" t="s">
        <v>1431</v>
      </c>
    </row>
    <row r="225" spans="1:17" ht="14.25" thickTop="1" thickBot="1">
      <c r="A225" s="141" t="s">
        <v>1438</v>
      </c>
      <c r="B225" s="141"/>
      <c r="C225" s="141" t="s">
        <v>78</v>
      </c>
      <c r="D225" s="171"/>
      <c r="E225" s="451" t="s">
        <v>1003</v>
      </c>
      <c r="F225" s="440"/>
      <c r="G225" s="171"/>
      <c r="H225" s="451" t="s">
        <v>1004</v>
      </c>
      <c r="I225" s="440"/>
      <c r="J225" s="171"/>
      <c r="K225" s="451" t="s">
        <v>1005</v>
      </c>
      <c r="L225" s="440"/>
      <c r="M225" s="171"/>
      <c r="N225" s="451" t="s">
        <v>1006</v>
      </c>
      <c r="O225" s="440"/>
      <c r="P225" s="171" t="s">
        <v>1007</v>
      </c>
      <c r="Q225" s="141" t="s">
        <v>1008</v>
      </c>
    </row>
    <row r="226" spans="1:17" ht="14.25" thickTop="1" thickBot="1">
      <c r="A226" s="113" t="s">
        <v>1415</v>
      </c>
      <c r="B226" s="113"/>
      <c r="C226" s="113" t="s">
        <v>1009</v>
      </c>
      <c r="D226" s="151">
        <v>5</v>
      </c>
      <c r="E226" s="151">
        <f t="shared" ref="E226:E248" si="66">D226/SQRT(P226/10)</f>
        <v>5</v>
      </c>
      <c r="F226" s="120" t="s">
        <v>1013</v>
      </c>
      <c r="G226" s="151">
        <v>1.4</v>
      </c>
      <c r="H226" s="151">
        <v>1.4</v>
      </c>
      <c r="I226" s="126" t="s">
        <v>1016</v>
      </c>
      <c r="J226" s="151">
        <v>1.1000000000000001</v>
      </c>
      <c r="K226" s="151">
        <f t="shared" ref="K226:K235" si="67">J226/SQRT(P226/10)</f>
        <v>1.1000000000000001</v>
      </c>
      <c r="L226" s="127" t="s">
        <v>1019</v>
      </c>
      <c r="M226" s="151"/>
      <c r="N226" s="151">
        <v>0.4</v>
      </c>
      <c r="O226" s="116" t="s">
        <v>1010</v>
      </c>
      <c r="P226" s="169">
        <v>10</v>
      </c>
      <c r="Q226" s="115">
        <f t="shared" ref="Q226:Q248" si="68">K226+H226+E226</f>
        <v>7.5</v>
      </c>
    </row>
    <row r="227" spans="1:17" ht="14.25" thickTop="1" thickBot="1">
      <c r="A227" s="113" t="s">
        <v>1415</v>
      </c>
      <c r="B227" s="113"/>
      <c r="C227" s="113" t="s">
        <v>1582</v>
      </c>
      <c r="D227" s="150">
        <v>7.42</v>
      </c>
      <c r="E227" s="151">
        <f t="shared" si="66"/>
        <v>4.0005958858475656</v>
      </c>
      <c r="F227" s="120" t="s">
        <v>1013</v>
      </c>
      <c r="G227" s="150">
        <v>2.6</v>
      </c>
      <c r="H227" s="151">
        <f>G227/SQRT(3/10)</f>
        <v>4.7469288317114398</v>
      </c>
      <c r="I227" s="126" t="s">
        <v>1016</v>
      </c>
      <c r="J227" s="150">
        <v>2.23</v>
      </c>
      <c r="K227" s="151">
        <f t="shared" si="67"/>
        <v>1.2023354212183384</v>
      </c>
      <c r="L227" s="127" t="s">
        <v>1019</v>
      </c>
      <c r="M227" s="150">
        <v>5.57</v>
      </c>
      <c r="N227" s="151">
        <f>M227/SQRT(P227/10)</f>
        <v>3.0031427337157601</v>
      </c>
      <c r="O227" s="147" t="s">
        <v>1011</v>
      </c>
      <c r="P227" s="150">
        <v>34.4</v>
      </c>
      <c r="Q227" s="115">
        <f t="shared" si="68"/>
        <v>9.9498601387773427</v>
      </c>
    </row>
    <row r="228" spans="1:17" ht="14.25" thickTop="1" thickBot="1">
      <c r="A228" s="113" t="s">
        <v>1416</v>
      </c>
      <c r="B228" s="113"/>
      <c r="C228" s="113" t="s">
        <v>1009</v>
      </c>
      <c r="D228" s="151">
        <v>6.25</v>
      </c>
      <c r="E228" s="151">
        <f t="shared" si="66"/>
        <v>6.25</v>
      </c>
      <c r="F228" s="120" t="s">
        <v>1013</v>
      </c>
      <c r="G228" s="151">
        <v>1.8</v>
      </c>
      <c r="H228" s="151">
        <v>1.8</v>
      </c>
      <c r="I228" s="126" t="s">
        <v>1016</v>
      </c>
      <c r="J228" s="151">
        <v>0.7</v>
      </c>
      <c r="K228" s="151">
        <f t="shared" si="67"/>
        <v>0.7</v>
      </c>
      <c r="L228" s="147" t="s">
        <v>1011</v>
      </c>
      <c r="M228" s="150"/>
      <c r="N228" s="151"/>
      <c r="O228" s="168"/>
      <c r="P228" s="169">
        <v>10</v>
      </c>
      <c r="Q228" s="115">
        <f t="shared" si="68"/>
        <v>8.75</v>
      </c>
    </row>
    <row r="229" spans="1:17" ht="14.25" thickTop="1" thickBot="1">
      <c r="A229" s="113" t="s">
        <v>1416</v>
      </c>
      <c r="B229" s="113"/>
      <c r="C229" s="113" t="s">
        <v>1582</v>
      </c>
      <c r="D229" s="151">
        <v>10.87</v>
      </c>
      <c r="E229" s="151">
        <f t="shared" si="66"/>
        <v>4.9980313249054102</v>
      </c>
      <c r="F229" s="120" t="s">
        <v>1013</v>
      </c>
      <c r="G229" s="151">
        <v>4.3499999999999996</v>
      </c>
      <c r="H229" s="151">
        <f>G229/SQRT(P229/10)</f>
        <v>2.0001321309419073</v>
      </c>
      <c r="I229" s="126" t="s">
        <v>1016</v>
      </c>
      <c r="J229" s="151">
        <v>6.52</v>
      </c>
      <c r="K229" s="151">
        <f t="shared" si="67"/>
        <v>2.9978991939635025</v>
      </c>
      <c r="L229" s="147" t="s">
        <v>1011</v>
      </c>
      <c r="M229" s="150"/>
      <c r="N229" s="151"/>
      <c r="O229" s="168"/>
      <c r="P229" s="150">
        <v>47.3</v>
      </c>
      <c r="Q229" s="115">
        <f t="shared" si="68"/>
        <v>9.9960626498108205</v>
      </c>
    </row>
    <row r="230" spans="1:17" ht="14.25" thickTop="1" thickBot="1">
      <c r="A230" s="113" t="s">
        <v>1417</v>
      </c>
      <c r="B230" s="113"/>
      <c r="C230" s="113" t="s">
        <v>1009</v>
      </c>
      <c r="D230" s="151">
        <v>5</v>
      </c>
      <c r="E230" s="151">
        <f t="shared" si="66"/>
        <v>5</v>
      </c>
      <c r="F230" s="120" t="s">
        <v>1013</v>
      </c>
      <c r="G230" s="151">
        <v>1.8</v>
      </c>
      <c r="H230" s="151">
        <v>1.8</v>
      </c>
      <c r="I230" s="126" t="s">
        <v>1016</v>
      </c>
      <c r="J230" s="151">
        <v>0.35</v>
      </c>
      <c r="K230" s="151">
        <f t="shared" si="67"/>
        <v>0.35</v>
      </c>
      <c r="L230" s="147" t="s">
        <v>1011</v>
      </c>
      <c r="M230" s="150"/>
      <c r="N230" s="151"/>
      <c r="O230" s="168"/>
      <c r="P230" s="169">
        <v>10</v>
      </c>
      <c r="Q230" s="115">
        <f t="shared" si="68"/>
        <v>7.15</v>
      </c>
    </row>
    <row r="231" spans="1:17" ht="14.25" thickTop="1" thickBot="1">
      <c r="A231" s="113" t="s">
        <v>1417</v>
      </c>
      <c r="B231" s="113"/>
      <c r="C231" s="113" t="s">
        <v>1582</v>
      </c>
      <c r="D231" s="150">
        <v>7.54</v>
      </c>
      <c r="E231" s="151">
        <f t="shared" si="66"/>
        <v>3.9961920076239772</v>
      </c>
      <c r="F231" s="120" t="s">
        <v>1013</v>
      </c>
      <c r="G231" s="150">
        <v>2.64</v>
      </c>
      <c r="H231" s="151">
        <f t="shared" ref="H231:H232" si="69">G231/SQRT(3/10)</f>
        <v>4.8199585060454622</v>
      </c>
      <c r="I231" s="126" t="s">
        <v>1016</v>
      </c>
      <c r="J231" s="150">
        <v>7.54</v>
      </c>
      <c r="K231" s="151">
        <f t="shared" si="67"/>
        <v>3.9961920076239772</v>
      </c>
      <c r="L231" s="147" t="s">
        <v>1011</v>
      </c>
      <c r="M231" s="150"/>
      <c r="N231" s="151"/>
      <c r="O231" s="168"/>
      <c r="P231" s="150">
        <v>35.6</v>
      </c>
      <c r="Q231" s="115">
        <f t="shared" si="68"/>
        <v>12.812342521293417</v>
      </c>
    </row>
    <row r="232" spans="1:17" ht="14.25" thickTop="1" thickBot="1">
      <c r="A232" s="113" t="s">
        <v>1418</v>
      </c>
      <c r="B232" s="113"/>
      <c r="C232" s="113" t="s">
        <v>1582</v>
      </c>
      <c r="D232" s="150">
        <v>7.54</v>
      </c>
      <c r="E232" s="151">
        <f t="shared" si="66"/>
        <v>3.9961920076239772</v>
      </c>
      <c r="F232" s="120" t="s">
        <v>1013</v>
      </c>
      <c r="G232" s="150">
        <v>0.94</v>
      </c>
      <c r="H232" s="151">
        <f t="shared" si="69"/>
        <v>1.7161973468495204</v>
      </c>
      <c r="I232" s="126" t="s">
        <v>1016</v>
      </c>
      <c r="J232" s="150">
        <v>4.72</v>
      </c>
      <c r="K232" s="151">
        <f t="shared" si="67"/>
        <v>2.5015949968150095</v>
      </c>
      <c r="L232" s="138" t="s">
        <v>1027</v>
      </c>
      <c r="M232" s="150">
        <v>5.66</v>
      </c>
      <c r="N232" s="151">
        <f>M232/SQRT(P232/10)</f>
        <v>2.999794000417999</v>
      </c>
      <c r="O232" s="147" t="s">
        <v>1011</v>
      </c>
      <c r="P232" s="150">
        <v>35.6</v>
      </c>
      <c r="Q232" s="115">
        <f t="shared" si="68"/>
        <v>8.2139843512885076</v>
      </c>
    </row>
    <row r="233" spans="1:17" ht="14.25" thickTop="1" thickBot="1">
      <c r="A233" s="113" t="s">
        <v>1419</v>
      </c>
      <c r="B233" s="113"/>
      <c r="C233" s="113" t="s">
        <v>1009</v>
      </c>
      <c r="D233" s="151">
        <v>5.55</v>
      </c>
      <c r="E233" s="151">
        <f t="shared" si="66"/>
        <v>5.55</v>
      </c>
      <c r="F233" s="120" t="s">
        <v>1013</v>
      </c>
      <c r="G233" s="151">
        <v>1.8</v>
      </c>
      <c r="H233" s="151">
        <v>1.8</v>
      </c>
      <c r="I233" s="126" t="s">
        <v>1016</v>
      </c>
      <c r="J233" s="151">
        <v>0.35</v>
      </c>
      <c r="K233" s="151">
        <f t="shared" si="67"/>
        <v>0.35</v>
      </c>
      <c r="L233" s="147" t="s">
        <v>1011</v>
      </c>
      <c r="M233" s="150"/>
      <c r="N233" s="151"/>
      <c r="O233" s="168"/>
      <c r="P233" s="169">
        <v>10</v>
      </c>
      <c r="Q233" s="115">
        <f t="shared" si="68"/>
        <v>7.6999999999999993</v>
      </c>
    </row>
    <row r="234" spans="1:17" ht="14.25" thickTop="1" thickBot="1">
      <c r="A234" s="113" t="s">
        <v>1420</v>
      </c>
      <c r="B234" s="113"/>
      <c r="C234" s="113" t="s">
        <v>1009</v>
      </c>
      <c r="D234" s="151">
        <v>5</v>
      </c>
      <c r="E234" s="151">
        <f t="shared" si="66"/>
        <v>5</v>
      </c>
      <c r="F234" s="120" t="s">
        <v>1013</v>
      </c>
      <c r="G234" s="151">
        <v>1.8</v>
      </c>
      <c r="H234" s="151">
        <v>1.8</v>
      </c>
      <c r="I234" s="126" t="s">
        <v>1016</v>
      </c>
      <c r="J234" s="151">
        <v>0.2</v>
      </c>
      <c r="K234" s="151">
        <f t="shared" si="67"/>
        <v>0.2</v>
      </c>
      <c r="L234" s="133" t="s">
        <v>1027</v>
      </c>
      <c r="M234" s="150"/>
      <c r="N234" s="151"/>
      <c r="O234" s="168"/>
      <c r="P234" s="169">
        <v>10</v>
      </c>
      <c r="Q234" s="115">
        <f t="shared" si="68"/>
        <v>7</v>
      </c>
    </row>
    <row r="235" spans="1:17" ht="14.25" thickTop="1" thickBot="1">
      <c r="A235" s="113" t="s">
        <v>1420</v>
      </c>
      <c r="B235" s="113"/>
      <c r="C235" s="113" t="s">
        <v>1582</v>
      </c>
      <c r="D235" s="150">
        <v>7.43</v>
      </c>
      <c r="E235" s="151">
        <f t="shared" si="66"/>
        <v>4.0001775322921693</v>
      </c>
      <c r="F235" s="120" t="s">
        <v>1013</v>
      </c>
      <c r="G235" s="150">
        <v>2.97</v>
      </c>
      <c r="H235" s="151">
        <f>G235/SQRT(P235/10)</f>
        <v>1.5989942491127516</v>
      </c>
      <c r="I235" s="126" t="s">
        <v>1016</v>
      </c>
      <c r="J235" s="150">
        <v>5.57</v>
      </c>
      <c r="K235" s="151">
        <f t="shared" si="67"/>
        <v>2.9987871944639819</v>
      </c>
      <c r="L235" s="147" t="s">
        <v>1011</v>
      </c>
      <c r="M235" s="150">
        <v>1.1100000000000001</v>
      </c>
      <c r="N235" s="151">
        <f>M235/SQRT(P235/10)</f>
        <v>0.5976039112845638</v>
      </c>
      <c r="O235" s="138" t="s">
        <v>1027</v>
      </c>
      <c r="P235" s="150">
        <v>34.5</v>
      </c>
      <c r="Q235" s="115">
        <f t="shared" si="68"/>
        <v>8.5979589758689023</v>
      </c>
    </row>
    <row r="236" spans="1:17" ht="14.25" thickTop="1" thickBot="1">
      <c r="A236" s="113" t="s">
        <v>1421</v>
      </c>
      <c r="B236" s="113"/>
      <c r="C236" s="113" t="s">
        <v>1009</v>
      </c>
      <c r="D236" s="151">
        <v>5</v>
      </c>
      <c r="E236" s="151">
        <f t="shared" si="66"/>
        <v>5</v>
      </c>
      <c r="F236" s="120" t="s">
        <v>1013</v>
      </c>
      <c r="G236" s="151">
        <v>2.15</v>
      </c>
      <c r="H236" s="151">
        <v>2.15</v>
      </c>
      <c r="I236" s="126" t="s">
        <v>1016</v>
      </c>
      <c r="J236" s="151"/>
      <c r="K236" s="151"/>
      <c r="L236" s="168"/>
      <c r="M236" s="150"/>
      <c r="N236" s="150"/>
      <c r="O236" s="168"/>
      <c r="P236" s="169">
        <v>10</v>
      </c>
      <c r="Q236" s="115">
        <f t="shared" si="68"/>
        <v>7.15</v>
      </c>
    </row>
    <row r="237" spans="1:17" ht="15.75" thickTop="1" thickBot="1">
      <c r="A237" s="113" t="s">
        <v>1421</v>
      </c>
      <c r="B237" s="113"/>
      <c r="C237" s="113" t="s">
        <v>1582</v>
      </c>
      <c r="D237" s="151">
        <v>4</v>
      </c>
      <c r="E237" s="151">
        <f t="shared" si="66"/>
        <v>4</v>
      </c>
      <c r="F237" s="120" t="s">
        <v>1013</v>
      </c>
      <c r="G237" s="151">
        <v>2.4</v>
      </c>
      <c r="H237" s="151">
        <v>2.4</v>
      </c>
      <c r="I237" s="126" t="s">
        <v>1016</v>
      </c>
      <c r="J237" s="151">
        <v>3</v>
      </c>
      <c r="K237" s="151">
        <f t="shared" ref="K237:K239" si="70">J237/SQRT(P237/10)</f>
        <v>3</v>
      </c>
      <c r="L237" s="147" t="s">
        <v>1011</v>
      </c>
      <c r="M237" s="167"/>
      <c r="N237" s="167"/>
      <c r="O237" s="167"/>
      <c r="P237" s="169">
        <v>10</v>
      </c>
      <c r="Q237" s="115">
        <f t="shared" si="68"/>
        <v>9.4</v>
      </c>
    </row>
    <row r="238" spans="1:17" ht="14.25" thickTop="1" thickBot="1">
      <c r="A238" s="113" t="s">
        <v>1422</v>
      </c>
      <c r="B238" s="113"/>
      <c r="C238" s="113" t="s">
        <v>1009</v>
      </c>
      <c r="D238" s="151">
        <v>5</v>
      </c>
      <c r="E238" s="151">
        <f t="shared" si="66"/>
        <v>5</v>
      </c>
      <c r="F238" s="120" t="s">
        <v>1013</v>
      </c>
      <c r="G238" s="151">
        <v>1.8</v>
      </c>
      <c r="H238" s="151">
        <v>1.8</v>
      </c>
      <c r="I238" s="126" t="s">
        <v>1016</v>
      </c>
      <c r="J238" s="151">
        <v>0.15</v>
      </c>
      <c r="K238" s="151">
        <f t="shared" si="70"/>
        <v>0.15</v>
      </c>
      <c r="L238" s="156" t="s">
        <v>1019</v>
      </c>
      <c r="M238" s="150"/>
      <c r="N238" s="150"/>
      <c r="O238" s="168"/>
      <c r="P238" s="169">
        <v>10</v>
      </c>
      <c r="Q238" s="115">
        <f t="shared" si="68"/>
        <v>6.95</v>
      </c>
    </row>
    <row r="239" spans="1:17" ht="14.25" thickTop="1" thickBot="1">
      <c r="A239" s="113" t="s">
        <v>1423</v>
      </c>
      <c r="B239" s="113"/>
      <c r="C239" s="113" t="s">
        <v>1009</v>
      </c>
      <c r="D239" s="151">
        <v>6.8</v>
      </c>
      <c r="E239" s="151">
        <f t="shared" si="66"/>
        <v>6.8</v>
      </c>
      <c r="F239" s="120" t="s">
        <v>1013</v>
      </c>
      <c r="G239" s="151">
        <v>0.9</v>
      </c>
      <c r="H239" s="151">
        <v>0.9</v>
      </c>
      <c r="I239" s="126" t="s">
        <v>1016</v>
      </c>
      <c r="J239" s="151">
        <v>0.35</v>
      </c>
      <c r="K239" s="151">
        <f t="shared" si="70"/>
        <v>0.35</v>
      </c>
      <c r="L239" s="147" t="s">
        <v>1011</v>
      </c>
      <c r="M239" s="150"/>
      <c r="N239" s="150"/>
      <c r="O239" s="168"/>
      <c r="P239" s="169">
        <v>10</v>
      </c>
      <c r="Q239" s="115">
        <f t="shared" si="68"/>
        <v>8.0500000000000007</v>
      </c>
    </row>
    <row r="240" spans="1:17" ht="14.25" thickTop="1" thickBot="1">
      <c r="A240" s="113" t="s">
        <v>1424</v>
      </c>
      <c r="B240" s="113"/>
      <c r="C240" s="113" t="s">
        <v>1009</v>
      </c>
      <c r="D240" s="151">
        <v>5.4</v>
      </c>
      <c r="E240" s="151">
        <f t="shared" si="66"/>
        <v>5.4</v>
      </c>
      <c r="F240" s="120" t="s">
        <v>1013</v>
      </c>
      <c r="G240" s="151">
        <v>1.8</v>
      </c>
      <c r="H240" s="151">
        <v>1.8</v>
      </c>
      <c r="I240" s="126" t="s">
        <v>1016</v>
      </c>
      <c r="J240" s="151"/>
      <c r="K240" s="151"/>
      <c r="L240" s="168"/>
      <c r="M240" s="150"/>
      <c r="N240" s="150"/>
      <c r="O240" s="168"/>
      <c r="P240" s="169">
        <v>10</v>
      </c>
      <c r="Q240" s="115">
        <f t="shared" si="68"/>
        <v>7.2</v>
      </c>
    </row>
    <row r="241" spans="1:17" ht="14.25" thickTop="1" thickBot="1">
      <c r="A241" s="113" t="s">
        <v>1425</v>
      </c>
      <c r="B241" s="113" t="s">
        <v>1434</v>
      </c>
      <c r="C241" s="113" t="s">
        <v>1009</v>
      </c>
      <c r="D241" s="151">
        <v>5.3</v>
      </c>
      <c r="E241" s="151">
        <f t="shared" si="66"/>
        <v>5.3</v>
      </c>
      <c r="F241" s="120" t="s">
        <v>1013</v>
      </c>
      <c r="G241" s="151">
        <v>1.8</v>
      </c>
      <c r="H241" s="151">
        <v>1.8</v>
      </c>
      <c r="I241" s="126" t="s">
        <v>1016</v>
      </c>
      <c r="J241" s="151"/>
      <c r="K241" s="151"/>
      <c r="L241" s="168"/>
      <c r="M241" s="150"/>
      <c r="N241" s="150"/>
      <c r="O241" s="168"/>
      <c r="P241" s="169">
        <v>10</v>
      </c>
      <c r="Q241" s="115">
        <f t="shared" si="68"/>
        <v>7.1</v>
      </c>
    </row>
    <row r="242" spans="1:17" ht="14.25" thickTop="1" thickBot="1">
      <c r="A242" s="113" t="s">
        <v>1425</v>
      </c>
      <c r="B242" s="113"/>
      <c r="C242" s="113" t="s">
        <v>1582</v>
      </c>
      <c r="D242" s="151">
        <v>10.14</v>
      </c>
      <c r="E242" s="151">
        <f t="shared" si="66"/>
        <v>4.6379280469879722</v>
      </c>
      <c r="F242" s="120" t="s">
        <v>1013</v>
      </c>
      <c r="G242" s="151">
        <v>3.5</v>
      </c>
      <c r="H242" s="151">
        <v>1.8</v>
      </c>
      <c r="I242" s="126" t="s">
        <v>1016</v>
      </c>
      <c r="J242" s="151">
        <v>7.61</v>
      </c>
      <c r="K242" s="151">
        <f t="shared" ref="K242:K245" si="71">J242/SQRT(P242/10)</f>
        <v>3.4807329820097106</v>
      </c>
      <c r="L242" s="147" t="s">
        <v>1011</v>
      </c>
      <c r="M242" s="150"/>
      <c r="N242" s="150"/>
      <c r="O242" s="168"/>
      <c r="P242" s="169">
        <v>47.8</v>
      </c>
      <c r="Q242" s="115">
        <f t="shared" si="68"/>
        <v>9.9186610289976826</v>
      </c>
    </row>
    <row r="243" spans="1:17" ht="14.25" thickTop="1" thickBot="1">
      <c r="A243" s="113" t="s">
        <v>1426</v>
      </c>
      <c r="B243" s="113" t="s">
        <v>1432</v>
      </c>
      <c r="C243" s="113" t="s">
        <v>1009</v>
      </c>
      <c r="D243" s="151">
        <v>5</v>
      </c>
      <c r="E243" s="151">
        <f t="shared" si="66"/>
        <v>5</v>
      </c>
      <c r="F243" s="120" t="s">
        <v>1013</v>
      </c>
      <c r="G243" s="151">
        <v>1.8</v>
      </c>
      <c r="H243" s="151">
        <v>1.8</v>
      </c>
      <c r="I243" s="126" t="s">
        <v>1016</v>
      </c>
      <c r="J243" s="151">
        <v>0.3</v>
      </c>
      <c r="K243" s="151">
        <f t="shared" si="71"/>
        <v>0.3</v>
      </c>
      <c r="L243" s="138" t="s">
        <v>1027</v>
      </c>
      <c r="M243" s="150"/>
      <c r="N243" s="150"/>
      <c r="O243" s="168"/>
      <c r="P243" s="169">
        <v>10</v>
      </c>
      <c r="Q243" s="115">
        <f t="shared" si="68"/>
        <v>7.1</v>
      </c>
    </row>
    <row r="244" spans="1:17" ht="14.25" thickTop="1" thickBot="1">
      <c r="A244" s="113" t="s">
        <v>1427</v>
      </c>
      <c r="B244" s="113"/>
      <c r="C244" s="113" t="s">
        <v>1009</v>
      </c>
      <c r="D244" s="151">
        <v>5.35</v>
      </c>
      <c r="E244" s="151">
        <f t="shared" si="66"/>
        <v>5.35</v>
      </c>
      <c r="F244" s="120" t="s">
        <v>1013</v>
      </c>
      <c r="G244" s="151">
        <v>1.8</v>
      </c>
      <c r="H244" s="151">
        <v>1.8</v>
      </c>
      <c r="I244" s="126" t="s">
        <v>1016</v>
      </c>
      <c r="J244" s="151">
        <v>0.4</v>
      </c>
      <c r="K244" s="151">
        <f t="shared" si="71"/>
        <v>0.4</v>
      </c>
      <c r="L244" s="147" t="s">
        <v>1011</v>
      </c>
      <c r="M244" s="150"/>
      <c r="N244" s="150"/>
      <c r="O244" s="168"/>
      <c r="P244" s="169">
        <v>10</v>
      </c>
      <c r="Q244" s="115">
        <f t="shared" si="68"/>
        <v>7.55</v>
      </c>
    </row>
    <row r="245" spans="1:17" ht="14.25" thickTop="1" thickBot="1">
      <c r="A245" s="113" t="s">
        <v>1428</v>
      </c>
      <c r="B245" s="113" t="s">
        <v>1433</v>
      </c>
      <c r="C245" s="113" t="s">
        <v>1009</v>
      </c>
      <c r="D245" s="151">
        <v>5</v>
      </c>
      <c r="E245" s="151">
        <f t="shared" si="66"/>
        <v>5</v>
      </c>
      <c r="F245" s="120" t="s">
        <v>1013</v>
      </c>
      <c r="G245" s="151">
        <v>1.8</v>
      </c>
      <c r="H245" s="151">
        <v>1.8</v>
      </c>
      <c r="I245" s="126" t="s">
        <v>1016</v>
      </c>
      <c r="J245" s="151">
        <v>0.3</v>
      </c>
      <c r="K245" s="151">
        <f t="shared" si="71"/>
        <v>0.3</v>
      </c>
      <c r="L245" s="138" t="s">
        <v>1027</v>
      </c>
      <c r="M245" s="150"/>
      <c r="N245" s="150"/>
      <c r="O245" s="168"/>
      <c r="P245" s="169">
        <v>10</v>
      </c>
      <c r="Q245" s="115">
        <f t="shared" si="68"/>
        <v>7.1</v>
      </c>
    </row>
    <row r="246" spans="1:17" ht="14.25" thickTop="1" thickBot="1">
      <c r="A246" s="113" t="s">
        <v>1429</v>
      </c>
      <c r="B246" s="113"/>
      <c r="C246" s="113" t="s">
        <v>1009</v>
      </c>
      <c r="D246" s="151">
        <v>5</v>
      </c>
      <c r="E246" s="151">
        <f t="shared" si="66"/>
        <v>5</v>
      </c>
      <c r="F246" s="120" t="s">
        <v>1013</v>
      </c>
      <c r="G246" s="151">
        <v>2.35</v>
      </c>
      <c r="H246" s="151">
        <v>2.35</v>
      </c>
      <c r="I246" s="126" t="s">
        <v>1016</v>
      </c>
      <c r="J246" s="151"/>
      <c r="K246" s="151"/>
      <c r="L246" s="168"/>
      <c r="M246" s="150"/>
      <c r="N246" s="150"/>
      <c r="O246" s="168"/>
      <c r="P246" s="169">
        <v>10</v>
      </c>
      <c r="Q246" s="115">
        <f t="shared" si="68"/>
        <v>7.35</v>
      </c>
    </row>
    <row r="247" spans="1:17" ht="14.25" thickTop="1" thickBot="1">
      <c r="A247" s="113" t="s">
        <v>1430</v>
      </c>
      <c r="B247" s="113"/>
      <c r="C247" s="113" t="s">
        <v>1009</v>
      </c>
      <c r="D247" s="151">
        <v>5.4</v>
      </c>
      <c r="E247" s="151">
        <f t="shared" si="66"/>
        <v>5.4</v>
      </c>
      <c r="F247" s="120" t="s">
        <v>1013</v>
      </c>
      <c r="G247" s="151">
        <v>1.8</v>
      </c>
      <c r="H247" s="151">
        <v>1.8</v>
      </c>
      <c r="I247" s="126" t="s">
        <v>1016</v>
      </c>
      <c r="J247" s="151">
        <v>0.4</v>
      </c>
      <c r="K247" s="151">
        <f t="shared" ref="K247:K248" si="72">J247/SQRT(P247/10)</f>
        <v>0.4</v>
      </c>
      <c r="L247" s="147" t="s">
        <v>1011</v>
      </c>
      <c r="M247" s="150"/>
      <c r="N247" s="150"/>
      <c r="O247" s="168"/>
      <c r="P247" s="169">
        <v>10</v>
      </c>
      <c r="Q247" s="115">
        <f t="shared" si="68"/>
        <v>7.6000000000000005</v>
      </c>
    </row>
    <row r="248" spans="1:17" ht="14.25" thickTop="1" thickBot="1">
      <c r="A248" s="113" t="s">
        <v>1430</v>
      </c>
      <c r="B248" s="113"/>
      <c r="C248" s="113" t="s">
        <v>1582</v>
      </c>
      <c r="D248" s="150">
        <v>9.34</v>
      </c>
      <c r="E248" s="151">
        <f t="shared" si="66"/>
        <v>4.9641539922485345</v>
      </c>
      <c r="F248" s="120" t="s">
        <v>1013</v>
      </c>
      <c r="G248" s="150">
        <v>2.2599999999999998</v>
      </c>
      <c r="H248" s="151">
        <f>G248/SQRT(3/10)</f>
        <v>4.1261765998722515</v>
      </c>
      <c r="I248" s="126" t="s">
        <v>1016</v>
      </c>
      <c r="J248" s="150">
        <v>7</v>
      </c>
      <c r="K248" s="151">
        <f t="shared" si="72"/>
        <v>3.7204580241691372</v>
      </c>
      <c r="L248" s="147" t="s">
        <v>1011</v>
      </c>
      <c r="M248" s="150"/>
      <c r="N248" s="150"/>
      <c r="O248" s="168"/>
      <c r="P248" s="150">
        <v>35.4</v>
      </c>
      <c r="Q248" s="115">
        <f t="shared" si="68"/>
        <v>12.810788616289923</v>
      </c>
    </row>
    <row r="249" spans="1:17" ht="12.75" thickTop="1" thickBot="1"/>
    <row r="250" spans="1:17" ht="14.25" thickTop="1" thickBot="1">
      <c r="A250" s="141" t="s">
        <v>1039</v>
      </c>
      <c r="B250" s="141" t="s">
        <v>1040</v>
      </c>
      <c r="C250" s="141" t="s">
        <v>78</v>
      </c>
      <c r="D250" s="141" t="s">
        <v>1002</v>
      </c>
      <c r="E250" s="439" t="s">
        <v>1003</v>
      </c>
      <c r="F250" s="440"/>
      <c r="G250" s="141" t="s">
        <v>1002</v>
      </c>
      <c r="H250" s="439" t="s">
        <v>1004</v>
      </c>
      <c r="I250" s="440"/>
      <c r="J250" s="141" t="s">
        <v>1002</v>
      </c>
      <c r="K250" s="439" t="s">
        <v>1005</v>
      </c>
      <c r="L250" s="440"/>
      <c r="M250" s="141" t="s">
        <v>1007</v>
      </c>
      <c r="N250" s="141" t="s">
        <v>1008</v>
      </c>
    </row>
    <row r="251" spans="1:17" ht="14.25" thickTop="1" thickBot="1">
      <c r="A251" s="113" t="s">
        <v>75</v>
      </c>
      <c r="B251" s="113" t="s">
        <v>1041</v>
      </c>
      <c r="C251" s="113" t="s">
        <v>1582</v>
      </c>
      <c r="D251" s="114">
        <v>17.77</v>
      </c>
      <c r="E251" s="122">
        <f t="shared" ref="E251:E268" si="73">D251/SQRT(M251/10)</f>
        <v>8.0032054937032697</v>
      </c>
      <c r="F251" s="147" t="s">
        <v>1011</v>
      </c>
      <c r="G251" s="114">
        <v>13.33</v>
      </c>
      <c r="H251" s="115">
        <f t="shared" ref="H251:H268" si="74">G251/SQRT(M251/10)</f>
        <v>6.0035300636502305</v>
      </c>
      <c r="I251" s="118" t="s">
        <v>1012</v>
      </c>
      <c r="J251" s="132"/>
      <c r="K251" s="115"/>
      <c r="L251" s="132"/>
      <c r="M251" s="114">
        <v>49.3</v>
      </c>
      <c r="N251" s="115">
        <f>SUM(E251,H251,K251)</f>
        <v>14.006735557353501</v>
      </c>
    </row>
    <row r="252" spans="1:17" ht="14.25" thickTop="1" thickBot="1">
      <c r="A252" s="113" t="s">
        <v>75</v>
      </c>
      <c r="B252" s="113" t="s">
        <v>74</v>
      </c>
      <c r="C252" s="113" t="s">
        <v>1582</v>
      </c>
      <c r="D252" s="114">
        <v>9.6999999999999993</v>
      </c>
      <c r="E252" s="122">
        <f t="shared" si="73"/>
        <v>9.6999999999999993</v>
      </c>
      <c r="F252" s="147" t="s">
        <v>1011</v>
      </c>
      <c r="G252" s="114">
        <v>7.25</v>
      </c>
      <c r="H252" s="115">
        <f t="shared" si="74"/>
        <v>7.25</v>
      </c>
      <c r="I252" s="118" t="s">
        <v>1012</v>
      </c>
      <c r="J252" s="132"/>
      <c r="K252" s="115"/>
      <c r="L252" s="132"/>
      <c r="M252" s="114">
        <v>10</v>
      </c>
      <c r="N252" s="132">
        <f t="shared" ref="N252:N253" si="75">SUM(D252,G252,K252)</f>
        <v>16.95</v>
      </c>
    </row>
    <row r="253" spans="1:17" ht="14.25" thickTop="1" thickBot="1">
      <c r="A253" s="113" t="s">
        <v>75</v>
      </c>
      <c r="B253" s="113" t="s">
        <v>1042</v>
      </c>
      <c r="C253" s="113" t="s">
        <v>1582</v>
      </c>
      <c r="D253" s="114">
        <v>9.3000000000000007</v>
      </c>
      <c r="E253" s="115">
        <f t="shared" si="73"/>
        <v>9.3000000000000007</v>
      </c>
      <c r="F253" s="147" t="s">
        <v>1011</v>
      </c>
      <c r="G253" s="114">
        <v>4.9000000000000004</v>
      </c>
      <c r="H253" s="115">
        <f t="shared" si="74"/>
        <v>4.9000000000000004</v>
      </c>
      <c r="I253" s="133" t="s">
        <v>1027</v>
      </c>
      <c r="J253" s="132"/>
      <c r="K253" s="115"/>
      <c r="L253" s="132"/>
      <c r="M253" s="114">
        <v>10</v>
      </c>
      <c r="N253" s="132">
        <f t="shared" si="75"/>
        <v>14.200000000000001</v>
      </c>
    </row>
    <row r="254" spans="1:17" ht="14.25" thickTop="1" thickBot="1">
      <c r="A254" s="113" t="s">
        <v>75</v>
      </c>
      <c r="B254" s="113" t="s">
        <v>1041</v>
      </c>
      <c r="C254" s="113" t="s">
        <v>1009</v>
      </c>
      <c r="D254" s="114">
        <v>20.28</v>
      </c>
      <c r="E254" s="122">
        <f t="shared" si="73"/>
        <v>8.9977950054793947</v>
      </c>
      <c r="F254" s="147" t="s">
        <v>1011</v>
      </c>
      <c r="G254" s="114">
        <v>7.89</v>
      </c>
      <c r="H254" s="115">
        <f t="shared" si="74"/>
        <v>3.5006214296465687</v>
      </c>
      <c r="I254" s="116" t="s">
        <v>1010</v>
      </c>
      <c r="J254" s="132"/>
      <c r="K254" s="115"/>
      <c r="L254" s="132"/>
      <c r="M254" s="114">
        <v>50.8</v>
      </c>
      <c r="N254" s="115">
        <f>SUM(E254,H254,K254)</f>
        <v>12.498416435125964</v>
      </c>
    </row>
    <row r="255" spans="1:17" ht="14.25" thickTop="1" thickBot="1">
      <c r="A255" s="113" t="s">
        <v>75</v>
      </c>
      <c r="B255" s="113" t="s">
        <v>74</v>
      </c>
      <c r="C255" s="113" t="s">
        <v>1009</v>
      </c>
      <c r="D255" s="114">
        <v>6.75</v>
      </c>
      <c r="E255" s="115">
        <f t="shared" si="73"/>
        <v>6.75</v>
      </c>
      <c r="F255" s="147" t="s">
        <v>1011</v>
      </c>
      <c r="G255" s="114">
        <v>7</v>
      </c>
      <c r="H255" s="115">
        <f t="shared" si="74"/>
        <v>7</v>
      </c>
      <c r="I255" s="116" t="s">
        <v>1010</v>
      </c>
      <c r="J255" s="132"/>
      <c r="K255" s="115"/>
      <c r="L255" s="132"/>
      <c r="M255" s="114">
        <v>10</v>
      </c>
      <c r="N255" s="132">
        <f>SUM(D255,G255,K255)</f>
        <v>13.75</v>
      </c>
    </row>
    <row r="256" spans="1:17" ht="14.25" thickTop="1" thickBot="1">
      <c r="A256" s="113" t="s">
        <v>75</v>
      </c>
      <c r="B256" s="113" t="s">
        <v>1042</v>
      </c>
      <c r="C256" s="113" t="s">
        <v>1009</v>
      </c>
      <c r="D256" s="114">
        <v>15.21</v>
      </c>
      <c r="E256" s="115">
        <f t="shared" si="73"/>
        <v>6.7483462541095465</v>
      </c>
      <c r="F256" s="147" t="s">
        <v>1011</v>
      </c>
      <c r="G256" s="114">
        <v>5.91</v>
      </c>
      <c r="H256" s="115">
        <f t="shared" si="74"/>
        <v>2.6221384853246166</v>
      </c>
      <c r="I256" s="116" t="s">
        <v>1010</v>
      </c>
      <c r="J256" s="114">
        <v>9.86</v>
      </c>
      <c r="K256" s="115">
        <f>J256/SQRT(M256/10)</f>
        <v>4.3746675914214412</v>
      </c>
      <c r="L256" s="127" t="s">
        <v>1019</v>
      </c>
      <c r="M256" s="114">
        <v>50.8</v>
      </c>
      <c r="N256" s="115">
        <f t="shared" ref="N256:N264" si="76">SUM(E256,H256,K256)</f>
        <v>13.745152330855603</v>
      </c>
    </row>
    <row r="257" spans="1:20" ht="14.25" thickTop="1" thickBot="1">
      <c r="A257" s="113" t="s">
        <v>1043</v>
      </c>
      <c r="B257" s="113" t="s">
        <v>1041</v>
      </c>
      <c r="C257" s="113" t="s">
        <v>1582</v>
      </c>
      <c r="D257" s="115">
        <v>9.81</v>
      </c>
      <c r="E257" s="115">
        <f t="shared" si="73"/>
        <v>5.5988627277017802</v>
      </c>
      <c r="F257" s="129" t="s">
        <v>1016</v>
      </c>
      <c r="G257" s="114">
        <v>7.36</v>
      </c>
      <c r="H257" s="115">
        <f t="shared" si="74"/>
        <v>4.2005738711401737</v>
      </c>
      <c r="I257" s="124" t="s">
        <v>1012</v>
      </c>
      <c r="J257" s="132"/>
      <c r="K257" s="132"/>
      <c r="L257" s="132"/>
      <c r="M257" s="114">
        <v>30.7</v>
      </c>
      <c r="N257" s="115">
        <f t="shared" si="76"/>
        <v>9.7994365988419538</v>
      </c>
    </row>
    <row r="258" spans="1:20" ht="14.25" thickTop="1" thickBot="1">
      <c r="A258" s="113" t="s">
        <v>1043</v>
      </c>
      <c r="B258" s="113" t="s">
        <v>74</v>
      </c>
      <c r="C258" s="113" t="s">
        <v>1582</v>
      </c>
      <c r="D258" s="115">
        <v>12.17</v>
      </c>
      <c r="E258" s="170">
        <f t="shared" si="73"/>
        <v>6.5051386281484094</v>
      </c>
      <c r="F258" s="126" t="s">
        <v>1016</v>
      </c>
      <c r="G258" s="114">
        <v>6.41</v>
      </c>
      <c r="H258" s="115">
        <f t="shared" si="74"/>
        <v>3.4262891213172808</v>
      </c>
      <c r="I258" s="116" t="s">
        <v>1010</v>
      </c>
      <c r="J258" s="132"/>
      <c r="K258" s="132"/>
      <c r="L258" s="132"/>
      <c r="M258" s="114">
        <v>35</v>
      </c>
      <c r="N258" s="115">
        <f t="shared" si="76"/>
        <v>9.9314277494656906</v>
      </c>
    </row>
    <row r="259" spans="1:20" ht="14.25" thickTop="1" thickBot="1">
      <c r="A259" s="113" t="s">
        <v>1043</v>
      </c>
      <c r="B259" s="113" t="s">
        <v>1042</v>
      </c>
      <c r="C259" s="113" t="s">
        <v>1582</v>
      </c>
      <c r="D259" s="115">
        <v>7.36</v>
      </c>
      <c r="E259" s="115">
        <f t="shared" si="73"/>
        <v>3.9340854809508872</v>
      </c>
      <c r="F259" s="126" t="s">
        <v>1016</v>
      </c>
      <c r="G259" s="114">
        <v>6.41</v>
      </c>
      <c r="H259" s="115">
        <f t="shared" si="74"/>
        <v>3.4262891213172808</v>
      </c>
      <c r="I259" s="127" t="s">
        <v>1019</v>
      </c>
      <c r="J259" s="115">
        <v>4.8099999999999996</v>
      </c>
      <c r="K259" s="115">
        <f t="shared" ref="K259:K260" si="77">J259/SQRT(M259/10)</f>
        <v>2.5710531471975222</v>
      </c>
      <c r="L259" s="124" t="s">
        <v>1012</v>
      </c>
      <c r="M259" s="114">
        <v>35</v>
      </c>
      <c r="N259" s="115">
        <f t="shared" si="76"/>
        <v>9.9314277494656906</v>
      </c>
    </row>
    <row r="260" spans="1:20" ht="14.25" thickTop="1" thickBot="1">
      <c r="A260" s="113" t="s">
        <v>1043</v>
      </c>
      <c r="B260" s="113" t="s">
        <v>74</v>
      </c>
      <c r="C260" s="113" t="s">
        <v>1009</v>
      </c>
      <c r="D260" s="115">
        <v>8.66</v>
      </c>
      <c r="E260" s="115">
        <f t="shared" si="73"/>
        <v>4.7244173236092344</v>
      </c>
      <c r="F260" s="126" t="s">
        <v>1016</v>
      </c>
      <c r="G260" s="114">
        <v>3.37</v>
      </c>
      <c r="H260" s="115">
        <f t="shared" si="74"/>
        <v>1.8384857252382356</v>
      </c>
      <c r="I260" s="116" t="s">
        <v>1010</v>
      </c>
      <c r="J260" s="115">
        <v>5.61</v>
      </c>
      <c r="K260" s="115">
        <f t="shared" si="77"/>
        <v>3.0605059105597929</v>
      </c>
      <c r="L260" s="147" t="s">
        <v>1011</v>
      </c>
      <c r="M260" s="114">
        <v>33.6</v>
      </c>
      <c r="N260" s="115">
        <f t="shared" si="76"/>
        <v>9.6234089594072643</v>
      </c>
    </row>
    <row r="261" spans="1:20" ht="14.25" thickTop="1" thickBot="1">
      <c r="A261" s="113" t="s">
        <v>1043</v>
      </c>
      <c r="B261" s="113" t="s">
        <v>1041</v>
      </c>
      <c r="C261" s="113" t="s">
        <v>1009</v>
      </c>
      <c r="D261" s="115">
        <v>11.37</v>
      </c>
      <c r="E261" s="115">
        <f t="shared" si="73"/>
        <v>6.2972605788188574</v>
      </c>
      <c r="F261" s="126" t="s">
        <v>1016</v>
      </c>
      <c r="G261" s="114">
        <v>4.42</v>
      </c>
      <c r="H261" s="115">
        <f t="shared" si="74"/>
        <v>2.4480115882479638</v>
      </c>
      <c r="I261" s="116" t="s">
        <v>1010</v>
      </c>
      <c r="J261" s="115"/>
      <c r="K261" s="115"/>
      <c r="L261" s="132"/>
      <c r="M261" s="114">
        <v>32.6</v>
      </c>
      <c r="N261" s="115">
        <f t="shared" si="76"/>
        <v>8.7452721670668208</v>
      </c>
    </row>
    <row r="262" spans="1:20" ht="14.25" thickTop="1" thickBot="1">
      <c r="A262" s="113" t="s">
        <v>1043</v>
      </c>
      <c r="B262" s="113" t="s">
        <v>1042</v>
      </c>
      <c r="C262" s="113" t="s">
        <v>1009</v>
      </c>
      <c r="D262" s="115">
        <v>8.5299999999999994</v>
      </c>
      <c r="E262" s="115">
        <f t="shared" si="73"/>
        <v>4.7243300560531969</v>
      </c>
      <c r="F262" s="126" t="s">
        <v>1016</v>
      </c>
      <c r="G262" s="114">
        <v>3.32</v>
      </c>
      <c r="H262" s="115">
        <f t="shared" si="74"/>
        <v>1.8387779350640814</v>
      </c>
      <c r="I262" s="116" t="s">
        <v>1010</v>
      </c>
      <c r="J262" s="115">
        <v>5.53</v>
      </c>
      <c r="K262" s="115">
        <f>J262/SQRT(M262/10)</f>
        <v>3.0627837291880637</v>
      </c>
      <c r="L262" s="133" t="s">
        <v>1027</v>
      </c>
      <c r="M262" s="114">
        <v>32.6</v>
      </c>
      <c r="N262" s="115">
        <f t="shared" si="76"/>
        <v>9.6258917203053418</v>
      </c>
    </row>
    <row r="263" spans="1:20" ht="14.25" thickTop="1" thickBot="1">
      <c r="A263" s="121" t="s">
        <v>80</v>
      </c>
      <c r="B263" s="113" t="s">
        <v>1041</v>
      </c>
      <c r="C263" s="113" t="s">
        <v>1582</v>
      </c>
      <c r="D263" s="114">
        <v>12.35</v>
      </c>
      <c r="E263" s="115">
        <f t="shared" si="73"/>
        <v>5.6020737635874536</v>
      </c>
      <c r="F263" s="133" t="s">
        <v>1027</v>
      </c>
      <c r="G263" s="114">
        <v>9.26</v>
      </c>
      <c r="H263" s="115">
        <f t="shared" si="74"/>
        <v>4.2004212996615236</v>
      </c>
      <c r="I263" s="126" t="s">
        <v>1016</v>
      </c>
      <c r="J263" s="132"/>
      <c r="K263" s="115"/>
      <c r="L263" s="132"/>
      <c r="M263" s="114">
        <v>48.6</v>
      </c>
      <c r="N263" s="115">
        <f t="shared" si="76"/>
        <v>9.8024950632489762</v>
      </c>
    </row>
    <row r="264" spans="1:20" ht="14.25" thickTop="1" thickBot="1">
      <c r="A264" s="121" t="s">
        <v>80</v>
      </c>
      <c r="B264" s="113" t="s">
        <v>74</v>
      </c>
      <c r="C264" s="113" t="s">
        <v>1582</v>
      </c>
      <c r="D264" s="114">
        <v>8.6300000000000008</v>
      </c>
      <c r="E264" s="115">
        <f t="shared" si="73"/>
        <v>3.9390380593913203</v>
      </c>
      <c r="F264" s="138" t="s">
        <v>1027</v>
      </c>
      <c r="G264" s="114">
        <v>13.15</v>
      </c>
      <c r="H264" s="115">
        <f t="shared" si="74"/>
        <v>6.0021263593274456</v>
      </c>
      <c r="I264" s="147" t="s">
        <v>1011</v>
      </c>
      <c r="J264" s="132"/>
      <c r="K264" s="115"/>
      <c r="L264" s="132"/>
      <c r="M264" s="114">
        <v>48</v>
      </c>
      <c r="N264" s="115">
        <f t="shared" si="76"/>
        <v>9.9411644187187669</v>
      </c>
    </row>
    <row r="265" spans="1:20" ht="14.25" thickTop="1" thickBot="1">
      <c r="A265" s="121" t="s">
        <v>80</v>
      </c>
      <c r="B265" s="113" t="s">
        <v>1042</v>
      </c>
      <c r="C265" s="113" t="s">
        <v>1582</v>
      </c>
      <c r="D265" s="114">
        <v>6.8</v>
      </c>
      <c r="E265" s="115">
        <f t="shared" si="73"/>
        <v>6.8</v>
      </c>
      <c r="F265" s="133" t="s">
        <v>1027</v>
      </c>
      <c r="G265" s="114">
        <v>5</v>
      </c>
      <c r="H265" s="115">
        <f t="shared" si="74"/>
        <v>5</v>
      </c>
      <c r="I265" s="126" t="s">
        <v>1016</v>
      </c>
      <c r="J265" s="132"/>
      <c r="K265" s="132"/>
      <c r="L265" s="132"/>
      <c r="M265" s="114">
        <v>10</v>
      </c>
      <c r="N265" s="132">
        <f t="shared" ref="N265:N266" si="78">SUM(D265,G265,K265)</f>
        <v>11.8</v>
      </c>
    </row>
    <row r="266" spans="1:20" ht="14.25" thickTop="1" thickBot="1">
      <c r="A266" s="121" t="s">
        <v>80</v>
      </c>
      <c r="B266" s="113" t="s">
        <v>1041</v>
      </c>
      <c r="C266" s="113" t="s">
        <v>1009</v>
      </c>
      <c r="D266" s="114">
        <v>6.3</v>
      </c>
      <c r="E266" s="122">
        <f t="shared" si="73"/>
        <v>6.3</v>
      </c>
      <c r="F266" s="133" t="s">
        <v>1027</v>
      </c>
      <c r="G266" s="114">
        <v>2.4500000000000002</v>
      </c>
      <c r="H266" s="115">
        <f t="shared" si="74"/>
        <v>2.4500000000000002</v>
      </c>
      <c r="I266" s="147" t="s">
        <v>1011</v>
      </c>
      <c r="J266" s="132"/>
      <c r="K266" s="132"/>
      <c r="L266" s="132"/>
      <c r="M266" s="114">
        <v>10</v>
      </c>
      <c r="N266" s="132">
        <f t="shared" si="78"/>
        <v>8.75</v>
      </c>
    </row>
    <row r="267" spans="1:20" ht="14.25" thickTop="1" thickBot="1">
      <c r="A267" s="121" t="s">
        <v>80</v>
      </c>
      <c r="B267" s="113" t="s">
        <v>74</v>
      </c>
      <c r="C267" s="113" t="s">
        <v>1009</v>
      </c>
      <c r="D267" s="114">
        <v>10.45</v>
      </c>
      <c r="E267" s="115">
        <f t="shared" si="73"/>
        <v>4.7256533507021068</v>
      </c>
      <c r="F267" s="133" t="s">
        <v>1027</v>
      </c>
      <c r="G267" s="114">
        <v>4.0599999999999996</v>
      </c>
      <c r="H267" s="115">
        <f t="shared" si="74"/>
        <v>1.8359954644833063</v>
      </c>
      <c r="I267" s="147" t="s">
        <v>1011</v>
      </c>
      <c r="J267" s="114">
        <v>6.77</v>
      </c>
      <c r="K267" s="115">
        <f t="shared" ref="K267:K268" si="79">J267/SQRT(M267/10)</f>
        <v>3.0614998262443311</v>
      </c>
      <c r="L267" s="123" t="s">
        <v>1010</v>
      </c>
      <c r="M267" s="114">
        <v>48.9</v>
      </c>
      <c r="N267" s="115">
        <f>SUM(E267,H267,K267)</f>
        <v>9.6231486414297436</v>
      </c>
    </row>
    <row r="268" spans="1:20" ht="14.25" thickTop="1" thickBot="1">
      <c r="A268" s="121" t="s">
        <v>80</v>
      </c>
      <c r="B268" s="113" t="s">
        <v>1042</v>
      </c>
      <c r="C268" s="113" t="s">
        <v>1009</v>
      </c>
      <c r="D268" s="114">
        <v>4.7</v>
      </c>
      <c r="E268" s="115">
        <f t="shared" si="73"/>
        <v>4.7</v>
      </c>
      <c r="F268" s="133" t="s">
        <v>1027</v>
      </c>
      <c r="G268" s="114">
        <v>1.85</v>
      </c>
      <c r="H268" s="115">
        <f t="shared" si="74"/>
        <v>1.85</v>
      </c>
      <c r="I268" s="126" t="s">
        <v>1016</v>
      </c>
      <c r="J268" s="114">
        <v>3.06</v>
      </c>
      <c r="K268" s="115">
        <f t="shared" si="79"/>
        <v>3.06</v>
      </c>
      <c r="L268" s="136" t="s">
        <v>1019</v>
      </c>
      <c r="M268" s="114">
        <v>10</v>
      </c>
      <c r="N268" s="132">
        <f>SUM(D268,G268,J268)</f>
        <v>9.6100000000000012</v>
      </c>
    </row>
    <row r="269" spans="1:20" ht="12.75" thickTop="1" thickBot="1"/>
    <row r="270" spans="1:20" ht="14.25" thickTop="1" thickBot="1">
      <c r="A270" s="447" t="s">
        <v>1044</v>
      </c>
      <c r="B270" s="450"/>
      <c r="C270" s="450"/>
      <c r="D270" s="450"/>
      <c r="E270" s="450"/>
      <c r="F270" s="450"/>
      <c r="G270" s="450"/>
      <c r="H270" s="450"/>
      <c r="I270" s="450"/>
      <c r="J270" s="450"/>
      <c r="K270" s="450"/>
      <c r="L270" s="450"/>
      <c r="M270" s="450"/>
      <c r="N270" s="450"/>
      <c r="O270" s="450"/>
      <c r="P270" s="450"/>
      <c r="Q270" s="450"/>
      <c r="R270" s="450"/>
      <c r="S270" s="450"/>
      <c r="T270" s="450"/>
    </row>
    <row r="271" spans="1:20" ht="14.25" thickTop="1" thickBot="1">
      <c r="A271" s="141" t="s">
        <v>1040</v>
      </c>
      <c r="B271" s="141" t="s">
        <v>78</v>
      </c>
      <c r="C271" s="141" t="s">
        <v>1045</v>
      </c>
      <c r="D271" s="141" t="s">
        <v>1002</v>
      </c>
      <c r="E271" s="439" t="s">
        <v>1003</v>
      </c>
      <c r="F271" s="440"/>
      <c r="G271" s="141" t="s">
        <v>1002</v>
      </c>
      <c r="H271" s="439" t="s">
        <v>1004</v>
      </c>
      <c r="I271" s="440"/>
      <c r="J271" s="141" t="s">
        <v>1002</v>
      </c>
      <c r="K271" s="439" t="s">
        <v>1005</v>
      </c>
      <c r="L271" s="440"/>
      <c r="M271" s="141" t="s">
        <v>1002</v>
      </c>
      <c r="N271" s="439" t="s">
        <v>1006</v>
      </c>
      <c r="O271" s="440"/>
      <c r="P271" s="141" t="s">
        <v>1002</v>
      </c>
      <c r="Q271" s="439" t="s">
        <v>1046</v>
      </c>
      <c r="R271" s="440"/>
      <c r="S271" s="141" t="s">
        <v>1007</v>
      </c>
      <c r="T271" s="141" t="s">
        <v>1008</v>
      </c>
    </row>
    <row r="272" spans="1:20" ht="14.25" thickTop="1" thickBot="1">
      <c r="A272" s="113" t="s">
        <v>74</v>
      </c>
      <c r="B272" s="113" t="s">
        <v>1009</v>
      </c>
      <c r="C272" s="113" t="s">
        <v>74</v>
      </c>
      <c r="D272" s="114">
        <v>2.88</v>
      </c>
      <c r="E272" s="115">
        <f t="shared" ref="E272:E289" si="80">D272/SQRT(S272/10)</f>
        <v>1.5013037812109384</v>
      </c>
      <c r="F272" s="127" t="s">
        <v>1019</v>
      </c>
      <c r="G272" s="114">
        <v>3.45</v>
      </c>
      <c r="H272" s="115">
        <f t="shared" ref="H272:H289" si="81">G272/SQRT(S272/10)</f>
        <v>1.7984368212422701</v>
      </c>
      <c r="I272" s="120" t="s">
        <v>1013</v>
      </c>
      <c r="J272" s="114">
        <v>5.64</v>
      </c>
      <c r="K272" s="115">
        <f t="shared" ref="K272:K279" si="82">J272/SQRT(S272/10)</f>
        <v>2.9400532382047544</v>
      </c>
      <c r="L272" s="123" t="s">
        <v>1010</v>
      </c>
      <c r="M272" s="132"/>
      <c r="N272" s="115"/>
      <c r="O272" s="132"/>
      <c r="P272" s="132"/>
      <c r="Q272" s="115"/>
      <c r="R272" s="132"/>
      <c r="S272" s="114">
        <v>36.799999999999997</v>
      </c>
      <c r="T272" s="115">
        <f t="shared" ref="T272:T289" si="83">SUM(E272,H272,K272,N272,Q272)</f>
        <v>6.2397938406579634</v>
      </c>
    </row>
    <row r="273" spans="1:20" ht="14.25" thickTop="1" thickBot="1">
      <c r="A273" s="113" t="s">
        <v>74</v>
      </c>
      <c r="B273" s="113" t="s">
        <v>1582</v>
      </c>
      <c r="C273" s="113" t="s">
        <v>74</v>
      </c>
      <c r="D273" s="114">
        <v>2.83</v>
      </c>
      <c r="E273" s="115">
        <f t="shared" si="80"/>
        <v>1.4998970002089995</v>
      </c>
      <c r="F273" s="127" t="s">
        <v>1019</v>
      </c>
      <c r="G273" s="114">
        <v>1.89</v>
      </c>
      <c r="H273" s="115">
        <f t="shared" si="81"/>
        <v>1.0016979966060102</v>
      </c>
      <c r="I273" s="120" t="s">
        <v>1013</v>
      </c>
      <c r="J273" s="114">
        <v>9.25</v>
      </c>
      <c r="K273" s="115">
        <f t="shared" si="82"/>
        <v>4.9024901950294151</v>
      </c>
      <c r="L273" s="147" t="s">
        <v>1011</v>
      </c>
      <c r="M273" s="132"/>
      <c r="N273" s="115"/>
      <c r="O273" s="132"/>
      <c r="P273" s="132"/>
      <c r="Q273" s="115"/>
      <c r="R273" s="132"/>
      <c r="S273" s="114">
        <v>35.6</v>
      </c>
      <c r="T273" s="115">
        <f t="shared" si="83"/>
        <v>7.404085191844425</v>
      </c>
    </row>
    <row r="274" spans="1:20" ht="14.25" thickTop="1" thickBot="1">
      <c r="A274" s="113" t="s">
        <v>74</v>
      </c>
      <c r="B274" s="113" t="s">
        <v>1009</v>
      </c>
      <c r="C274" s="113" t="s">
        <v>1042</v>
      </c>
      <c r="D274" s="114">
        <v>5.13</v>
      </c>
      <c r="E274" s="115">
        <f t="shared" si="80"/>
        <v>2.6778382024857472</v>
      </c>
      <c r="F274" s="127" t="s">
        <v>1019</v>
      </c>
      <c r="G274" s="114">
        <v>2.59</v>
      </c>
      <c r="H274" s="115">
        <f t="shared" si="81"/>
        <v>1.3519689950171705</v>
      </c>
      <c r="I274" s="120" t="s">
        <v>1013</v>
      </c>
      <c r="J274" s="114">
        <v>3.6</v>
      </c>
      <c r="K274" s="115">
        <f t="shared" si="82"/>
        <v>1.8791847034987701</v>
      </c>
      <c r="L274" s="147" t="s">
        <v>1011</v>
      </c>
      <c r="M274" s="132"/>
      <c r="N274" s="115"/>
      <c r="O274" s="132"/>
      <c r="P274" s="132"/>
      <c r="Q274" s="115"/>
      <c r="R274" s="132"/>
      <c r="S274" s="114">
        <v>36.700000000000003</v>
      </c>
      <c r="T274" s="115">
        <f t="shared" si="83"/>
        <v>5.9089919010016878</v>
      </c>
    </row>
    <row r="275" spans="1:20" ht="14.25" thickTop="1" thickBot="1">
      <c r="A275" s="113" t="s">
        <v>74</v>
      </c>
      <c r="B275" s="113" t="s">
        <v>1582</v>
      </c>
      <c r="C275" s="113" t="s">
        <v>1042</v>
      </c>
      <c r="D275" s="114">
        <v>3.18</v>
      </c>
      <c r="E275" s="115">
        <f t="shared" si="80"/>
        <v>1.6853966292101126</v>
      </c>
      <c r="F275" s="127" t="s">
        <v>1019</v>
      </c>
      <c r="G275" s="114">
        <v>2.12</v>
      </c>
      <c r="H275" s="115">
        <f t="shared" si="81"/>
        <v>1.1235977528067416</v>
      </c>
      <c r="I275" s="120" t="s">
        <v>1013</v>
      </c>
      <c r="J275" s="114">
        <v>2.64</v>
      </c>
      <c r="K275" s="115">
        <f t="shared" si="82"/>
        <v>1.3991972016083953</v>
      </c>
      <c r="L275" s="133" t="s">
        <v>1027</v>
      </c>
      <c r="M275" s="114">
        <v>2.48</v>
      </c>
      <c r="N275" s="115">
        <f>M275/SQRT(S275/10)</f>
        <v>1.3143973712078865</v>
      </c>
      <c r="O275" s="147" t="s">
        <v>1011</v>
      </c>
      <c r="P275" s="114">
        <v>1.98</v>
      </c>
      <c r="Q275" s="115">
        <f>P275/SQRT(S275/10)</f>
        <v>1.0493979012062964</v>
      </c>
      <c r="R275" s="126" t="s">
        <v>1016</v>
      </c>
      <c r="S275" s="114">
        <v>35.6</v>
      </c>
      <c r="T275" s="115">
        <f t="shared" si="83"/>
        <v>6.5719868560394312</v>
      </c>
    </row>
    <row r="276" spans="1:20" ht="14.25" thickTop="1" thickBot="1">
      <c r="A276" s="113" t="s">
        <v>74</v>
      </c>
      <c r="B276" s="113" t="s">
        <v>1009</v>
      </c>
      <c r="C276" s="113" t="s">
        <v>1041</v>
      </c>
      <c r="D276" s="114">
        <v>4.3099999999999996</v>
      </c>
      <c r="E276" s="115">
        <f t="shared" si="80"/>
        <v>2.2467428114649808</v>
      </c>
      <c r="F276" s="127" t="s">
        <v>1019</v>
      </c>
      <c r="G276" s="114">
        <v>3.45</v>
      </c>
      <c r="H276" s="115">
        <f t="shared" si="81"/>
        <v>1.7984368212422701</v>
      </c>
      <c r="I276" s="120" t="s">
        <v>1013</v>
      </c>
      <c r="J276" s="114">
        <v>2.48</v>
      </c>
      <c r="K276" s="115">
        <f t="shared" si="82"/>
        <v>1.2927893671538637</v>
      </c>
      <c r="L276" s="123" t="s">
        <v>1010</v>
      </c>
      <c r="M276" s="132"/>
      <c r="N276" s="115"/>
      <c r="O276" s="132"/>
      <c r="P276" s="132"/>
      <c r="Q276" s="115"/>
      <c r="R276" s="132"/>
      <c r="S276" s="114">
        <v>36.799999999999997</v>
      </c>
      <c r="T276" s="115">
        <f t="shared" si="83"/>
        <v>5.3379689998611148</v>
      </c>
    </row>
    <row r="277" spans="1:20" ht="14.25" thickTop="1" thickBot="1">
      <c r="A277" s="113" t="s">
        <v>74</v>
      </c>
      <c r="B277" s="113" t="s">
        <v>1582</v>
      </c>
      <c r="C277" s="113" t="s">
        <v>1041</v>
      </c>
      <c r="D277" s="114">
        <v>3.4</v>
      </c>
      <c r="E277" s="115">
        <f t="shared" si="80"/>
        <v>1.8019963960108119</v>
      </c>
      <c r="F277" s="127" t="s">
        <v>1019</v>
      </c>
      <c r="G277" s="114">
        <v>2.83</v>
      </c>
      <c r="H277" s="115">
        <f t="shared" si="81"/>
        <v>1.4998970002089995</v>
      </c>
      <c r="I277" s="120" t="s">
        <v>1013</v>
      </c>
      <c r="J277" s="114">
        <v>3.3</v>
      </c>
      <c r="K277" s="115">
        <f t="shared" si="82"/>
        <v>1.7489965020104938</v>
      </c>
      <c r="L277" s="147" t="s">
        <v>1011</v>
      </c>
      <c r="M277" s="114">
        <v>2.5499999999999998</v>
      </c>
      <c r="N277" s="115">
        <f>M277/SQRT(S277/10)</f>
        <v>1.3514972970081089</v>
      </c>
      <c r="O277" s="124" t="s">
        <v>1012</v>
      </c>
      <c r="P277" s="132"/>
      <c r="Q277" s="115"/>
      <c r="R277" s="132"/>
      <c r="S277" s="114">
        <v>35.6</v>
      </c>
      <c r="T277" s="115">
        <f t="shared" si="83"/>
        <v>6.4023871952384139</v>
      </c>
    </row>
    <row r="278" spans="1:20" ht="14.25" thickTop="1" thickBot="1">
      <c r="A278" s="113" t="s">
        <v>1041</v>
      </c>
      <c r="B278" s="113" t="s">
        <v>1009</v>
      </c>
      <c r="C278" s="113" t="s">
        <v>74</v>
      </c>
      <c r="D278" s="114">
        <v>4.3099999999999996</v>
      </c>
      <c r="E278" s="115">
        <f t="shared" si="80"/>
        <v>2.2498016866888051</v>
      </c>
      <c r="F278" s="127" t="s">
        <v>1019</v>
      </c>
      <c r="G278" s="114">
        <v>3.45</v>
      </c>
      <c r="H278" s="115">
        <f t="shared" si="81"/>
        <v>1.8008853408529879</v>
      </c>
      <c r="I278" s="120" t="s">
        <v>1013</v>
      </c>
      <c r="J278" s="114">
        <v>2.48</v>
      </c>
      <c r="K278" s="115">
        <f t="shared" si="82"/>
        <v>1.2945494624102638</v>
      </c>
      <c r="L278" s="147" t="s">
        <v>1011</v>
      </c>
      <c r="M278" s="132"/>
      <c r="N278" s="115"/>
      <c r="O278" s="132"/>
      <c r="P278" s="132"/>
      <c r="Q278" s="115"/>
      <c r="R278" s="132"/>
      <c r="S278" s="114">
        <v>36.700000000000003</v>
      </c>
      <c r="T278" s="115">
        <f t="shared" si="83"/>
        <v>5.3452364899520566</v>
      </c>
    </row>
    <row r="279" spans="1:20" ht="14.25" thickTop="1" thickBot="1">
      <c r="A279" s="113" t="s">
        <v>1041</v>
      </c>
      <c r="B279" s="113" t="s">
        <v>1582</v>
      </c>
      <c r="C279" s="113" t="s">
        <v>74</v>
      </c>
      <c r="D279" s="114">
        <v>3.39</v>
      </c>
      <c r="E279" s="115">
        <f t="shared" si="80"/>
        <v>1.7992251853521932</v>
      </c>
      <c r="F279" s="127" t="s">
        <v>1019</v>
      </c>
      <c r="G279" s="114">
        <v>2.83</v>
      </c>
      <c r="H279" s="115">
        <f t="shared" si="81"/>
        <v>1.502008045588999</v>
      </c>
      <c r="I279" s="120" t="s">
        <v>1013</v>
      </c>
      <c r="J279" s="114">
        <v>3.3</v>
      </c>
      <c r="K279" s="115">
        <f t="shared" si="82"/>
        <v>1.7514581450331084</v>
      </c>
      <c r="L279" s="147" t="s">
        <v>1011</v>
      </c>
      <c r="M279" s="114">
        <v>2.5499999999999998</v>
      </c>
      <c r="N279" s="115">
        <f>M279/SQRT(S279/10)</f>
        <v>1.3533994757074019</v>
      </c>
      <c r="O279" s="124" t="s">
        <v>1012</v>
      </c>
      <c r="P279" s="132"/>
      <c r="Q279" s="115"/>
      <c r="R279" s="114"/>
      <c r="S279" s="114">
        <v>35.5</v>
      </c>
      <c r="T279" s="115">
        <f t="shared" si="83"/>
        <v>6.4060908516817028</v>
      </c>
    </row>
    <row r="280" spans="1:20" ht="14.25" thickTop="1" thickBot="1">
      <c r="A280" s="113" t="s">
        <v>1041</v>
      </c>
      <c r="B280" s="113" t="s">
        <v>1009</v>
      </c>
      <c r="C280" s="113" t="s">
        <v>1042</v>
      </c>
      <c r="D280" s="114">
        <v>6.84</v>
      </c>
      <c r="E280" s="115">
        <f t="shared" si="80"/>
        <v>3.5704509366476627</v>
      </c>
      <c r="F280" s="127" t="s">
        <v>1019</v>
      </c>
      <c r="G280" s="114">
        <v>3.45</v>
      </c>
      <c r="H280" s="115">
        <f t="shared" si="81"/>
        <v>1.8008853408529879</v>
      </c>
      <c r="I280" s="120" t="s">
        <v>1013</v>
      </c>
      <c r="J280" s="132"/>
      <c r="K280" s="115"/>
      <c r="L280" s="132"/>
      <c r="M280" s="132"/>
      <c r="N280" s="115"/>
      <c r="O280" s="132"/>
      <c r="P280" s="132"/>
      <c r="Q280" s="115"/>
      <c r="R280" s="132"/>
      <c r="S280" s="114">
        <v>36.700000000000003</v>
      </c>
      <c r="T280" s="115">
        <f t="shared" si="83"/>
        <v>5.3713362775006503</v>
      </c>
    </row>
    <row r="281" spans="1:20" ht="14.25" thickTop="1" thickBot="1">
      <c r="A281" s="113" t="s">
        <v>1041</v>
      </c>
      <c r="B281" s="113" t="s">
        <v>1582</v>
      </c>
      <c r="C281" s="113" t="s">
        <v>1042</v>
      </c>
      <c r="D281" s="114">
        <v>3.39</v>
      </c>
      <c r="E281" s="115">
        <f t="shared" si="80"/>
        <v>1.7992251853521932</v>
      </c>
      <c r="F281" s="127" t="s">
        <v>1019</v>
      </c>
      <c r="G281" s="114">
        <v>2.83</v>
      </c>
      <c r="H281" s="115">
        <f t="shared" si="81"/>
        <v>1.502008045588999</v>
      </c>
      <c r="I281" s="120" t="s">
        <v>1013</v>
      </c>
      <c r="J281" s="114">
        <v>3.3</v>
      </c>
      <c r="K281" s="115">
        <f t="shared" ref="K281:K287" si="84">J281/SQRT(S281/10)</f>
        <v>1.7514581450331084</v>
      </c>
      <c r="L281" s="133" t="s">
        <v>1027</v>
      </c>
      <c r="M281" s="114">
        <v>2.54</v>
      </c>
      <c r="N281" s="115">
        <f>M281/SQRT(S281/10)</f>
        <v>1.3480920267830592</v>
      </c>
      <c r="O281" s="118" t="s">
        <v>1012</v>
      </c>
      <c r="P281" s="132"/>
      <c r="Q281" s="115"/>
      <c r="R281" s="132"/>
      <c r="S281" s="114">
        <v>35.5</v>
      </c>
      <c r="T281" s="115">
        <f t="shared" si="83"/>
        <v>6.4007834027573605</v>
      </c>
    </row>
    <row r="282" spans="1:20" ht="14.25" thickTop="1" thickBot="1">
      <c r="A282" s="113" t="s">
        <v>1041</v>
      </c>
      <c r="B282" s="113" t="s">
        <v>1009</v>
      </c>
      <c r="C282" s="113" t="s">
        <v>1041</v>
      </c>
      <c r="D282" s="114">
        <v>5.75</v>
      </c>
      <c r="E282" s="115">
        <f t="shared" si="80"/>
        <v>3.001475568088313</v>
      </c>
      <c r="F282" s="127" t="s">
        <v>1019</v>
      </c>
      <c r="G282" s="114">
        <v>3.45</v>
      </c>
      <c r="H282" s="115">
        <f t="shared" si="81"/>
        <v>1.8008853408529879</v>
      </c>
      <c r="I282" s="120" t="s">
        <v>1013</v>
      </c>
      <c r="J282" s="114">
        <v>1.34</v>
      </c>
      <c r="K282" s="115">
        <f t="shared" si="84"/>
        <v>0.69947430630231999</v>
      </c>
      <c r="L282" s="123" t="s">
        <v>1010</v>
      </c>
      <c r="M282" s="132"/>
      <c r="N282" s="115"/>
      <c r="O282" s="132"/>
      <c r="P282" s="132"/>
      <c r="Q282" s="115"/>
      <c r="R282" s="132"/>
      <c r="S282" s="114">
        <v>36.700000000000003</v>
      </c>
      <c r="T282" s="115">
        <f t="shared" si="83"/>
        <v>5.501835215243621</v>
      </c>
    </row>
    <row r="283" spans="1:20" ht="14.25" thickTop="1" thickBot="1">
      <c r="A283" s="113" t="s">
        <v>1041</v>
      </c>
      <c r="B283" s="113" t="s">
        <v>1582</v>
      </c>
      <c r="C283" s="113" t="s">
        <v>1041</v>
      </c>
      <c r="D283" s="114">
        <v>4.5199999999999996</v>
      </c>
      <c r="E283" s="115">
        <f t="shared" si="80"/>
        <v>2.3989669138029242</v>
      </c>
      <c r="F283" s="127" t="s">
        <v>1019</v>
      </c>
      <c r="G283" s="114">
        <v>3.77</v>
      </c>
      <c r="H283" s="115">
        <f t="shared" si="81"/>
        <v>2.0009082444772179</v>
      </c>
      <c r="I283" s="120" t="s">
        <v>1013</v>
      </c>
      <c r="J283" s="114">
        <v>3.39</v>
      </c>
      <c r="K283" s="115">
        <f t="shared" si="84"/>
        <v>1.7992251853521932</v>
      </c>
      <c r="L283" s="118" t="s">
        <v>1012</v>
      </c>
      <c r="M283" s="132"/>
      <c r="N283" s="115"/>
      <c r="O283" s="132"/>
      <c r="P283" s="132"/>
      <c r="Q283" s="115"/>
      <c r="R283" s="132"/>
      <c r="S283" s="114">
        <v>35.5</v>
      </c>
      <c r="T283" s="115">
        <f t="shared" si="83"/>
        <v>6.1991003436323355</v>
      </c>
    </row>
    <row r="284" spans="1:20" ht="14.25" thickTop="1" thickBot="1">
      <c r="A284" s="113" t="s">
        <v>1042</v>
      </c>
      <c r="B284" s="113" t="s">
        <v>1009</v>
      </c>
      <c r="C284" s="113" t="s">
        <v>74</v>
      </c>
      <c r="D284" s="114">
        <v>5.1100000000000003</v>
      </c>
      <c r="E284" s="115">
        <f t="shared" si="80"/>
        <v>2.6783677578245015</v>
      </c>
      <c r="F284" s="127" t="s">
        <v>1019</v>
      </c>
      <c r="G284" s="114">
        <v>2.58</v>
      </c>
      <c r="H284" s="115">
        <f t="shared" si="81"/>
        <v>1.3522874393712747</v>
      </c>
      <c r="I284" s="120" t="s">
        <v>1013</v>
      </c>
      <c r="J284" s="114">
        <v>3.59</v>
      </c>
      <c r="K284" s="115">
        <f t="shared" si="84"/>
        <v>1.8816712819158432</v>
      </c>
      <c r="L284" s="147" t="s">
        <v>1011</v>
      </c>
      <c r="M284" s="132"/>
      <c r="N284" s="115"/>
      <c r="O284" s="132"/>
      <c r="P284" s="132"/>
      <c r="Q284" s="115"/>
      <c r="R284" s="132"/>
      <c r="S284" s="114">
        <v>36.4</v>
      </c>
      <c r="T284" s="115">
        <f t="shared" si="83"/>
        <v>5.9123264791116199</v>
      </c>
    </row>
    <row r="285" spans="1:20" ht="14.25" thickTop="1" thickBot="1">
      <c r="A285" s="113" t="s">
        <v>1042</v>
      </c>
      <c r="B285" s="113" t="s">
        <v>1582</v>
      </c>
      <c r="C285" s="113" t="s">
        <v>74</v>
      </c>
      <c r="D285" s="114">
        <v>3.17</v>
      </c>
      <c r="E285" s="115">
        <f t="shared" si="80"/>
        <v>1.6896156771182127</v>
      </c>
      <c r="F285" s="127" t="s">
        <v>1019</v>
      </c>
      <c r="G285" s="114">
        <v>2.11</v>
      </c>
      <c r="H285" s="115">
        <f t="shared" si="81"/>
        <v>1.1246337787758449</v>
      </c>
      <c r="I285" s="120" t="s">
        <v>1013</v>
      </c>
      <c r="J285" s="114">
        <v>2.63</v>
      </c>
      <c r="K285" s="115">
        <f t="shared" si="84"/>
        <v>1.4017947100381385</v>
      </c>
      <c r="L285" s="138" t="s">
        <v>1027</v>
      </c>
      <c r="M285" s="114">
        <v>2.4300000000000002</v>
      </c>
      <c r="N285" s="115">
        <f>M285/SQRT(S285/10)</f>
        <v>1.2951943518603335</v>
      </c>
      <c r="O285" s="147" t="s">
        <v>1011</v>
      </c>
      <c r="P285" s="114">
        <v>1.97</v>
      </c>
      <c r="Q285" s="115">
        <f>P285/SQRT(S285/10)</f>
        <v>1.0500135280513814</v>
      </c>
      <c r="R285" s="129" t="s">
        <v>1016</v>
      </c>
      <c r="S285" s="114">
        <v>35.200000000000003</v>
      </c>
      <c r="T285" s="115">
        <f t="shared" si="83"/>
        <v>6.5612520458439105</v>
      </c>
    </row>
    <row r="286" spans="1:20" ht="14.25" thickTop="1" thickBot="1">
      <c r="A286" s="113" t="s">
        <v>1042</v>
      </c>
      <c r="B286" s="113" t="s">
        <v>1009</v>
      </c>
      <c r="C286" s="113" t="s">
        <v>1042</v>
      </c>
      <c r="D286" s="114">
        <v>7.99</v>
      </c>
      <c r="E286" s="122">
        <f t="shared" si="80"/>
        <v>4.1878979227040638</v>
      </c>
      <c r="F286" s="127" t="s">
        <v>1019</v>
      </c>
      <c r="G286" s="114">
        <v>3.43</v>
      </c>
      <c r="H286" s="115">
        <f t="shared" si="81"/>
        <v>1.7978084949780899</v>
      </c>
      <c r="I286" s="120" t="s">
        <v>1013</v>
      </c>
      <c r="J286" s="114">
        <v>0.67</v>
      </c>
      <c r="K286" s="115">
        <f t="shared" si="84"/>
        <v>0.35117542030184262</v>
      </c>
      <c r="L286" s="123" t="s">
        <v>1010</v>
      </c>
      <c r="M286" s="132"/>
      <c r="N286" s="115"/>
      <c r="O286" s="132"/>
      <c r="P286" s="132"/>
      <c r="Q286" s="115"/>
      <c r="R286" s="132"/>
      <c r="S286" s="114">
        <v>36.4</v>
      </c>
      <c r="T286" s="115">
        <f t="shared" si="83"/>
        <v>6.3368818379839968</v>
      </c>
    </row>
    <row r="287" spans="1:20" ht="14.25" thickTop="1" thickBot="1">
      <c r="A287" s="113" t="s">
        <v>1042</v>
      </c>
      <c r="B287" s="113" t="s">
        <v>1582</v>
      </c>
      <c r="C287" s="113" t="s">
        <v>1042</v>
      </c>
      <c r="D287" s="114">
        <v>2.82</v>
      </c>
      <c r="E287" s="115">
        <f t="shared" si="80"/>
        <v>1.5030650503070535</v>
      </c>
      <c r="F287" s="127" t="s">
        <v>1019</v>
      </c>
      <c r="G287" s="114">
        <v>1.88</v>
      </c>
      <c r="H287" s="115">
        <f t="shared" si="81"/>
        <v>1.0020433668713689</v>
      </c>
      <c r="I287" s="120" t="s">
        <v>1013</v>
      </c>
      <c r="J287" s="114">
        <v>5.26</v>
      </c>
      <c r="K287" s="115">
        <f t="shared" si="84"/>
        <v>2.803589420076277</v>
      </c>
      <c r="L287" s="133" t="s">
        <v>1027</v>
      </c>
      <c r="M287" s="114">
        <v>3.94</v>
      </c>
      <c r="N287" s="115">
        <f>M287/SQRT(S287/10)</f>
        <v>2.1000270561027627</v>
      </c>
      <c r="O287" s="129" t="s">
        <v>1016</v>
      </c>
      <c r="P287" s="132"/>
      <c r="Q287" s="115"/>
      <c r="R287" s="132"/>
      <c r="S287" s="114">
        <v>35.200000000000003</v>
      </c>
      <c r="T287" s="115">
        <f t="shared" si="83"/>
        <v>7.4087248933574621</v>
      </c>
    </row>
    <row r="288" spans="1:20" ht="14.25" thickTop="1" thickBot="1">
      <c r="A288" s="113" t="s">
        <v>1042</v>
      </c>
      <c r="B288" s="113" t="s">
        <v>1009</v>
      </c>
      <c r="C288" s="113" t="s">
        <v>1041</v>
      </c>
      <c r="D288" s="114">
        <v>6.81</v>
      </c>
      <c r="E288" s="115">
        <f t="shared" si="80"/>
        <v>3.5694098690381315</v>
      </c>
      <c r="F288" s="127" t="s">
        <v>1019</v>
      </c>
      <c r="G288" s="114">
        <v>3.43</v>
      </c>
      <c r="H288" s="115">
        <f t="shared" si="81"/>
        <v>1.7978084949780899</v>
      </c>
      <c r="I288" s="120" t="s">
        <v>1013</v>
      </c>
      <c r="J288" s="132"/>
      <c r="K288" s="115"/>
      <c r="L288" s="132"/>
      <c r="M288" s="132"/>
      <c r="N288" s="115"/>
      <c r="O288" s="132"/>
      <c r="P288" s="132"/>
      <c r="Q288" s="115"/>
      <c r="R288" s="132"/>
      <c r="S288" s="114">
        <v>36.4</v>
      </c>
      <c r="T288" s="115">
        <f t="shared" si="83"/>
        <v>5.367218364016221</v>
      </c>
    </row>
    <row r="289" spans="1:20" ht="14.25" thickTop="1" thickBot="1">
      <c r="A289" s="113" t="s">
        <v>1042</v>
      </c>
      <c r="B289" s="113" t="s">
        <v>1582</v>
      </c>
      <c r="C289" s="113" t="s">
        <v>1041</v>
      </c>
      <c r="D289" s="114">
        <v>3.38</v>
      </c>
      <c r="E289" s="115">
        <f t="shared" si="80"/>
        <v>1.8015460532049081</v>
      </c>
      <c r="F289" s="127" t="s">
        <v>1019</v>
      </c>
      <c r="G289" s="114">
        <v>2.82</v>
      </c>
      <c r="H289" s="115">
        <f t="shared" si="81"/>
        <v>1.5030650503070535</v>
      </c>
      <c r="I289" s="120" t="s">
        <v>1013</v>
      </c>
      <c r="J289" s="114">
        <v>3.29</v>
      </c>
      <c r="K289" s="115">
        <f>J289/SQRT(S289/10)</f>
        <v>1.7535758920248958</v>
      </c>
      <c r="L289" s="138" t="s">
        <v>1027</v>
      </c>
      <c r="M289" s="114">
        <v>2.5299999999999998</v>
      </c>
      <c r="N289" s="115">
        <f>M289/SQRT(S289/10)</f>
        <v>1.3484945309492358</v>
      </c>
      <c r="O289" s="124" t="s">
        <v>1012</v>
      </c>
      <c r="P289" s="132"/>
      <c r="Q289" s="115"/>
      <c r="R289" s="132"/>
      <c r="S289" s="114">
        <v>35.200000000000003</v>
      </c>
      <c r="T289" s="115">
        <f t="shared" si="83"/>
        <v>6.4066815264860928</v>
      </c>
    </row>
    <row r="290" spans="1:20" ht="12.75" thickTop="1" thickBot="1"/>
    <row r="291" spans="1:20" ht="14.25" thickTop="1" thickBot="1">
      <c r="A291" s="447" t="s">
        <v>1047</v>
      </c>
      <c r="B291" s="448"/>
      <c r="C291" s="448"/>
      <c r="D291" s="448"/>
      <c r="E291" s="448"/>
      <c r="F291" s="448"/>
      <c r="G291" s="448"/>
      <c r="H291" s="448"/>
      <c r="I291" s="448"/>
      <c r="J291" s="448"/>
      <c r="K291" s="448"/>
      <c r="L291" s="448"/>
      <c r="M291" s="448"/>
      <c r="N291" s="448"/>
    </row>
    <row r="292" spans="1:20" ht="14.25" thickTop="1" thickBot="1">
      <c r="A292" s="141" t="s">
        <v>1048</v>
      </c>
      <c r="B292" s="141" t="s">
        <v>1045</v>
      </c>
      <c r="C292" s="141" t="s">
        <v>78</v>
      </c>
      <c r="D292" s="141" t="s">
        <v>1002</v>
      </c>
      <c r="E292" s="439" t="s">
        <v>1003</v>
      </c>
      <c r="F292" s="449"/>
      <c r="G292" s="141" t="s">
        <v>1002</v>
      </c>
      <c r="H292" s="439" t="s">
        <v>1004</v>
      </c>
      <c r="I292" s="449"/>
      <c r="J292" s="141" t="s">
        <v>1002</v>
      </c>
      <c r="K292" s="439" t="s">
        <v>1005</v>
      </c>
      <c r="L292" s="449"/>
      <c r="M292" s="141" t="s">
        <v>1007</v>
      </c>
      <c r="N292" s="141" t="s">
        <v>1049</v>
      </c>
    </row>
    <row r="293" spans="1:20" ht="14.25" thickTop="1" thickBot="1">
      <c r="A293" s="113">
        <v>1</v>
      </c>
      <c r="B293" s="113" t="s">
        <v>1042</v>
      </c>
      <c r="C293" s="113" t="s">
        <v>1009</v>
      </c>
      <c r="D293" s="114">
        <v>4.84</v>
      </c>
      <c r="E293" s="115">
        <f t="shared" ref="E293:E298" si="85">D293/SQRT(M293/10)</f>
        <v>3.3721877891714294</v>
      </c>
      <c r="F293" s="133" t="s">
        <v>1027</v>
      </c>
      <c r="G293" s="114">
        <v>1.88</v>
      </c>
      <c r="H293" s="115">
        <f t="shared" ref="H293:H298" si="86">G293/SQRT(M293/10)</f>
        <v>1.3098580668682411</v>
      </c>
      <c r="I293" s="147" t="s">
        <v>1011</v>
      </c>
      <c r="J293" s="114">
        <v>3.14</v>
      </c>
      <c r="K293" s="115">
        <f t="shared" ref="K293:K294" si="87">J293/SQRT(M293/10)</f>
        <v>2.1877416648756793</v>
      </c>
      <c r="L293" s="127" t="s">
        <v>1019</v>
      </c>
      <c r="M293" s="114">
        <v>20.6</v>
      </c>
      <c r="N293" s="115">
        <f>SUM(E293,H293,K293)</f>
        <v>6.8697875209153505</v>
      </c>
    </row>
    <row r="294" spans="1:20" ht="14.25" thickTop="1" thickBot="1">
      <c r="A294" s="113">
        <v>2</v>
      </c>
      <c r="B294" s="113" t="s">
        <v>74</v>
      </c>
      <c r="C294" s="113" t="s">
        <v>1009</v>
      </c>
      <c r="D294" s="114">
        <v>5.97</v>
      </c>
      <c r="E294" s="115">
        <f t="shared" si="85"/>
        <v>3.3744435110970024</v>
      </c>
      <c r="F294" s="133" t="s">
        <v>1027</v>
      </c>
      <c r="G294" s="114">
        <v>2.3199999999999998</v>
      </c>
      <c r="H294" s="115">
        <f t="shared" si="86"/>
        <v>1.3113415319505939</v>
      </c>
      <c r="I294" s="147" t="s">
        <v>1011</v>
      </c>
      <c r="J294" s="114">
        <v>3.87</v>
      </c>
      <c r="K294" s="115">
        <f t="shared" si="87"/>
        <v>2.1874533313141371</v>
      </c>
      <c r="L294" s="116" t="s">
        <v>1010</v>
      </c>
      <c r="M294" s="114">
        <v>31.3</v>
      </c>
      <c r="N294" s="132"/>
    </row>
    <row r="295" spans="1:20" ht="14.25" thickTop="1" thickBot="1">
      <c r="A295" s="113">
        <v>3</v>
      </c>
      <c r="B295" s="113" t="s">
        <v>1041</v>
      </c>
      <c r="C295" s="113" t="s">
        <v>1009</v>
      </c>
      <c r="D295" s="114">
        <v>7.57</v>
      </c>
      <c r="E295" s="122">
        <f t="shared" si="85"/>
        <v>4.4998979179626737</v>
      </c>
      <c r="F295" s="133" t="s">
        <v>1027</v>
      </c>
      <c r="G295" s="114">
        <v>2.94</v>
      </c>
      <c r="H295" s="115">
        <f t="shared" si="86"/>
        <v>1.7476485969366262</v>
      </c>
      <c r="I295" s="147" t="s">
        <v>1011</v>
      </c>
      <c r="J295" s="132"/>
      <c r="K295" s="132"/>
      <c r="L295" s="132"/>
      <c r="M295" s="114">
        <v>28.3</v>
      </c>
      <c r="N295" s="132"/>
    </row>
    <row r="296" spans="1:20" ht="14.25" thickTop="1" thickBot="1">
      <c r="A296" s="113">
        <v>4</v>
      </c>
      <c r="B296" s="113" t="s">
        <v>1042</v>
      </c>
      <c r="C296" s="113" t="s">
        <v>1582</v>
      </c>
      <c r="D296" s="114">
        <v>8.1199999999999992</v>
      </c>
      <c r="E296" s="115">
        <f t="shared" si="85"/>
        <v>4.8439858885277758</v>
      </c>
      <c r="F296" s="133" t="s">
        <v>1027</v>
      </c>
      <c r="G296" s="114">
        <v>6.09</v>
      </c>
      <c r="H296" s="115">
        <f t="shared" si="86"/>
        <v>3.6329894163958323</v>
      </c>
      <c r="I296" s="126" t="s">
        <v>1016</v>
      </c>
      <c r="J296" s="132"/>
      <c r="K296" s="132"/>
      <c r="L296" s="132"/>
      <c r="M296" s="114">
        <v>28.1</v>
      </c>
      <c r="N296" s="132"/>
    </row>
    <row r="297" spans="1:20" ht="14.25" thickTop="1" thickBot="1">
      <c r="A297" s="113">
        <v>5</v>
      </c>
      <c r="B297" s="113" t="s">
        <v>74</v>
      </c>
      <c r="C297" s="113" t="s">
        <v>1582</v>
      </c>
      <c r="D297" s="114">
        <v>4.78</v>
      </c>
      <c r="E297" s="115">
        <f t="shared" si="85"/>
        <v>2.8117647058823532</v>
      </c>
      <c r="F297" s="133" t="s">
        <v>1027</v>
      </c>
      <c r="G297" s="114">
        <v>7.29</v>
      </c>
      <c r="H297" s="115">
        <f t="shared" si="86"/>
        <v>4.2882352941176469</v>
      </c>
      <c r="I297" s="147" t="s">
        <v>1011</v>
      </c>
      <c r="J297" s="132"/>
      <c r="K297" s="132"/>
      <c r="L297" s="132"/>
      <c r="M297" s="114">
        <v>28.9</v>
      </c>
      <c r="N297" s="132"/>
    </row>
    <row r="298" spans="1:20" ht="14.25" thickTop="1" thickBot="1">
      <c r="A298" s="113">
        <v>6</v>
      </c>
      <c r="B298" s="113" t="s">
        <v>1041</v>
      </c>
      <c r="C298" s="113" t="s">
        <v>1582</v>
      </c>
      <c r="D298" s="114">
        <v>6.74</v>
      </c>
      <c r="E298" s="115">
        <f t="shared" si="85"/>
        <v>3.9994541881132863</v>
      </c>
      <c r="F298" s="133" t="s">
        <v>1027</v>
      </c>
      <c r="G298" s="114">
        <v>5.0599999999999996</v>
      </c>
      <c r="H298" s="115">
        <f t="shared" si="86"/>
        <v>3.0025575952304489</v>
      </c>
      <c r="I298" s="126" t="s">
        <v>1016</v>
      </c>
      <c r="J298" s="132"/>
      <c r="K298" s="132"/>
      <c r="L298" s="132"/>
      <c r="M298" s="114">
        <v>28.4</v>
      </c>
      <c r="N298" s="132"/>
    </row>
    <row r="299" spans="1:20" ht="12.75" thickTop="1" thickBot="1"/>
    <row r="300" spans="1:20" ht="14.25" thickTop="1" thickBot="1">
      <c r="A300" s="447" t="s">
        <v>1050</v>
      </c>
      <c r="B300" s="450"/>
      <c r="C300" s="450"/>
      <c r="D300" s="450"/>
      <c r="E300" s="450"/>
      <c r="F300" s="450"/>
      <c r="G300" s="450"/>
      <c r="H300" s="450"/>
      <c r="I300" s="450"/>
      <c r="J300" s="450"/>
      <c r="K300" s="450"/>
      <c r="L300" s="450"/>
      <c r="M300" s="450"/>
      <c r="N300" s="450"/>
      <c r="O300" s="450"/>
    </row>
    <row r="301" spans="1:20" ht="14.25" thickTop="1" thickBot="1">
      <c r="A301" s="141" t="s">
        <v>1048</v>
      </c>
      <c r="B301" s="141" t="s">
        <v>1002</v>
      </c>
      <c r="C301" s="439" t="s">
        <v>1003</v>
      </c>
      <c r="D301" s="440"/>
      <c r="E301" s="141" t="s">
        <v>1002</v>
      </c>
      <c r="F301" s="439" t="s">
        <v>1004</v>
      </c>
      <c r="G301" s="440"/>
      <c r="H301" s="141" t="s">
        <v>1002</v>
      </c>
      <c r="I301" s="439" t="s">
        <v>1005</v>
      </c>
      <c r="J301" s="440"/>
      <c r="K301" s="141" t="s">
        <v>1002</v>
      </c>
      <c r="L301" s="439" t="s">
        <v>1006</v>
      </c>
      <c r="M301" s="440"/>
      <c r="N301" s="141" t="s">
        <v>1007</v>
      </c>
      <c r="O301" s="141" t="s">
        <v>1008</v>
      </c>
    </row>
    <row r="302" spans="1:20" ht="14.25" thickTop="1" thickBot="1">
      <c r="A302" s="113">
        <v>1</v>
      </c>
      <c r="B302" s="114">
        <v>4.2699999999999996</v>
      </c>
      <c r="C302" s="115">
        <f t="shared" ref="C302:C307" si="88">B302/SQRT(N302/10)</f>
        <v>3.0043615159983461</v>
      </c>
      <c r="D302" s="126" t="s">
        <v>1016</v>
      </c>
      <c r="E302" s="114">
        <v>4.2699999999999996</v>
      </c>
      <c r="F302" s="115">
        <f t="shared" ref="F302:F307" si="89">E302/SQRT(N302/10)</f>
        <v>3.0043615159983461</v>
      </c>
      <c r="G302" s="124" t="s">
        <v>1012</v>
      </c>
      <c r="H302" s="114">
        <v>1.28</v>
      </c>
      <c r="I302" s="115">
        <f t="shared" ref="I302:I307" si="90">H302/SQRT(N302/10)</f>
        <v>0.90060485725477368</v>
      </c>
      <c r="J302" s="133" t="s">
        <v>1051</v>
      </c>
      <c r="K302" s="114">
        <v>2.17</v>
      </c>
      <c r="L302" s="115">
        <f t="shared" ref="L302:L306" si="91">K302/SQRT(N302/10)</f>
        <v>1.5268066720647333</v>
      </c>
      <c r="M302" s="127" t="s">
        <v>1019</v>
      </c>
      <c r="N302" s="114">
        <v>20.2</v>
      </c>
      <c r="O302" s="115">
        <f t="shared" ref="O302:O307" si="92">SUM(C302,F302,I302,L302)</f>
        <v>8.436134561316198</v>
      </c>
    </row>
    <row r="303" spans="1:20" ht="14.25" thickTop="1" thickBot="1">
      <c r="A303" s="113">
        <v>2</v>
      </c>
      <c r="B303" s="114">
        <v>4.3499999999999996</v>
      </c>
      <c r="C303" s="115">
        <f t="shared" si="88"/>
        <v>3.0017851831392406</v>
      </c>
      <c r="D303" s="126" t="s">
        <v>1016</v>
      </c>
      <c r="E303" s="114">
        <v>4.3499999999999996</v>
      </c>
      <c r="F303" s="115">
        <f t="shared" si="89"/>
        <v>3.0017851831392406</v>
      </c>
      <c r="G303" s="124" t="s">
        <v>1012</v>
      </c>
      <c r="H303" s="114">
        <v>1.3</v>
      </c>
      <c r="I303" s="115">
        <f t="shared" si="90"/>
        <v>0.89708522714506045</v>
      </c>
      <c r="J303" s="133" t="s">
        <v>1051</v>
      </c>
      <c r="K303" s="114">
        <v>2.21</v>
      </c>
      <c r="L303" s="115">
        <f t="shared" si="91"/>
        <v>1.5250448861466026</v>
      </c>
      <c r="M303" s="116" t="s">
        <v>1010</v>
      </c>
      <c r="N303" s="114">
        <v>21</v>
      </c>
      <c r="O303" s="115">
        <f t="shared" si="92"/>
        <v>8.4257004795701445</v>
      </c>
    </row>
    <row r="304" spans="1:20" ht="14.25" thickTop="1" thickBot="1">
      <c r="A304" s="113">
        <v>3</v>
      </c>
      <c r="B304" s="114">
        <v>5.66</v>
      </c>
      <c r="C304" s="115">
        <f t="shared" si="88"/>
        <v>4.0022243815158589</v>
      </c>
      <c r="D304" s="126" t="s">
        <v>1016</v>
      </c>
      <c r="E304" s="114">
        <v>4.24</v>
      </c>
      <c r="F304" s="115">
        <f t="shared" si="89"/>
        <v>2.9981327522309615</v>
      </c>
      <c r="G304" s="124" t="s">
        <v>1012</v>
      </c>
      <c r="H304" s="114">
        <v>1.27</v>
      </c>
      <c r="I304" s="115">
        <f t="shared" si="90"/>
        <v>0.89802561210691534</v>
      </c>
      <c r="J304" s="133" t="s">
        <v>1051</v>
      </c>
      <c r="K304" s="114">
        <v>0.49</v>
      </c>
      <c r="L304" s="115">
        <f t="shared" si="91"/>
        <v>0.34648232278140828</v>
      </c>
      <c r="M304" s="116" t="s">
        <v>1010</v>
      </c>
      <c r="N304" s="114">
        <v>20</v>
      </c>
      <c r="O304" s="115">
        <f t="shared" si="92"/>
        <v>8.2448650686351446</v>
      </c>
    </row>
    <row r="305" spans="1:15" ht="14.25" thickTop="1" thickBot="1">
      <c r="A305" s="113">
        <v>4</v>
      </c>
      <c r="B305" s="114">
        <v>3.39</v>
      </c>
      <c r="C305" s="115">
        <f t="shared" si="88"/>
        <v>2.4031072849782591</v>
      </c>
      <c r="D305" s="126" t="s">
        <v>1016</v>
      </c>
      <c r="E305" s="114">
        <v>6.78</v>
      </c>
      <c r="F305" s="115">
        <f t="shared" si="89"/>
        <v>4.8062145699565182</v>
      </c>
      <c r="G305" s="124" t="s">
        <v>1012</v>
      </c>
      <c r="H305" s="114">
        <v>1.06</v>
      </c>
      <c r="I305" s="115">
        <f t="shared" si="90"/>
        <v>0.75141407730883614</v>
      </c>
      <c r="J305" s="133" t="s">
        <v>1051</v>
      </c>
      <c r="K305" s="114">
        <v>2.4700000000000002</v>
      </c>
      <c r="L305" s="115">
        <f t="shared" si="91"/>
        <v>1.75093657637059</v>
      </c>
      <c r="M305" s="127" t="s">
        <v>1019</v>
      </c>
      <c r="N305" s="114">
        <v>19.899999999999999</v>
      </c>
      <c r="O305" s="115">
        <f t="shared" si="92"/>
        <v>9.7116725086142033</v>
      </c>
    </row>
    <row r="306" spans="1:15" ht="14.25" thickTop="1" thickBot="1">
      <c r="A306" s="113">
        <v>5</v>
      </c>
      <c r="B306" s="114">
        <v>3.71</v>
      </c>
      <c r="C306" s="115">
        <f t="shared" si="88"/>
        <v>2.3997995034801898</v>
      </c>
      <c r="D306" s="126" t="s">
        <v>1016</v>
      </c>
      <c r="E306" s="114">
        <v>7.41</v>
      </c>
      <c r="F306" s="115">
        <f t="shared" si="89"/>
        <v>4.7931305446868482</v>
      </c>
      <c r="G306" s="124" t="s">
        <v>1012</v>
      </c>
      <c r="H306" s="114">
        <v>1.1599999999999999</v>
      </c>
      <c r="I306" s="115">
        <f t="shared" si="90"/>
        <v>0.75034162372965496</v>
      </c>
      <c r="J306" s="133" t="s">
        <v>1051</v>
      </c>
      <c r="K306" s="114">
        <v>2.7</v>
      </c>
      <c r="L306" s="115">
        <f t="shared" si="91"/>
        <v>1.7464848138535076</v>
      </c>
      <c r="M306" s="116" t="s">
        <v>1010</v>
      </c>
      <c r="N306" s="114">
        <v>23.9</v>
      </c>
      <c r="O306" s="115">
        <f t="shared" si="92"/>
        <v>9.6897564857502001</v>
      </c>
    </row>
    <row r="307" spans="1:15" ht="14.25" thickTop="1" thickBot="1">
      <c r="A307" s="113">
        <v>6</v>
      </c>
      <c r="B307" s="114">
        <v>4.53</v>
      </c>
      <c r="C307" s="115">
        <f t="shared" si="88"/>
        <v>3.2031937187750601</v>
      </c>
      <c r="D307" s="126" t="s">
        <v>1016</v>
      </c>
      <c r="E307" s="114">
        <v>7.64</v>
      </c>
      <c r="F307" s="122">
        <f t="shared" si="89"/>
        <v>5.4022958082652224</v>
      </c>
      <c r="G307" s="124" t="s">
        <v>1012</v>
      </c>
      <c r="H307" s="114">
        <v>1.42</v>
      </c>
      <c r="I307" s="115">
        <f t="shared" si="90"/>
        <v>1.0040916292848974</v>
      </c>
      <c r="J307" s="133" t="s">
        <v>1051</v>
      </c>
      <c r="K307" s="132"/>
      <c r="L307" s="132"/>
      <c r="M307" s="125"/>
      <c r="N307" s="114">
        <v>20</v>
      </c>
      <c r="O307" s="115">
        <f t="shared" si="92"/>
        <v>9.609581156325179</v>
      </c>
    </row>
    <row r="308" spans="1:15" ht="12.75" thickTop="1" thickBot="1"/>
    <row r="309" spans="1:15" ht="21.75" thickTop="1" thickBot="1">
      <c r="A309" s="446" t="s">
        <v>1435</v>
      </c>
      <c r="B309" s="446"/>
      <c r="C309" s="446"/>
      <c r="D309" s="446"/>
      <c r="E309" s="446"/>
      <c r="F309" s="446"/>
      <c r="G309" s="446"/>
      <c r="H309" s="446"/>
      <c r="I309" s="446"/>
      <c r="J309" s="446"/>
      <c r="K309" s="446"/>
      <c r="L309" s="446"/>
      <c r="M309" s="446"/>
      <c r="N309" s="446"/>
      <c r="O309" s="446"/>
    </row>
    <row r="310" spans="1:15" ht="14.25" thickTop="1" thickBot="1">
      <c r="A310" s="141" t="s">
        <v>1001</v>
      </c>
      <c r="B310" s="141" t="s">
        <v>1002</v>
      </c>
      <c r="C310" s="439" t="s">
        <v>1003</v>
      </c>
      <c r="D310" s="440"/>
      <c r="E310" s="141" t="s">
        <v>1002</v>
      </c>
      <c r="F310" s="439" t="s">
        <v>1004</v>
      </c>
      <c r="G310" s="440"/>
      <c r="H310" s="141" t="s">
        <v>1002</v>
      </c>
      <c r="I310" s="439" t="s">
        <v>1005</v>
      </c>
      <c r="J310" s="440"/>
      <c r="K310" s="141" t="s">
        <v>1002</v>
      </c>
      <c r="L310" s="439" t="s">
        <v>1006</v>
      </c>
      <c r="M310" s="440"/>
      <c r="N310" s="141" t="s">
        <v>1007</v>
      </c>
      <c r="O310" s="141" t="s">
        <v>1008</v>
      </c>
    </row>
    <row r="311" spans="1:15" ht="14.25" thickTop="1" thickBot="1">
      <c r="A311" s="113" t="s">
        <v>82</v>
      </c>
      <c r="B311" s="150">
        <v>6.51</v>
      </c>
      <c r="C311" s="151">
        <f t="shared" ref="C311:C328" si="93">B311/SQRT(N311/10)</f>
        <v>3.0028390821340207</v>
      </c>
      <c r="D311" s="158" t="s">
        <v>1014</v>
      </c>
      <c r="E311" s="150">
        <v>4.34</v>
      </c>
      <c r="F311" s="151">
        <f t="shared" ref="F311:F328" si="94">E311/SQRT(N311/10)</f>
        <v>2.0018927214226805</v>
      </c>
      <c r="G311" s="153" t="s">
        <v>1036</v>
      </c>
      <c r="H311" s="150">
        <v>3.04</v>
      </c>
      <c r="I311" s="151">
        <f t="shared" ref="I311:I328" si="95">H311/SQRT(N311/10)</f>
        <v>1.4022474362039052</v>
      </c>
      <c r="J311" s="126" t="s">
        <v>1016</v>
      </c>
      <c r="K311" s="150">
        <v>3.04</v>
      </c>
      <c r="L311" s="151">
        <f>K311/SQRT(N311/10)</f>
        <v>1.4022474362039052</v>
      </c>
      <c r="M311" s="147" t="s">
        <v>1011</v>
      </c>
      <c r="N311" s="150">
        <v>47</v>
      </c>
      <c r="O311" s="115">
        <f t="shared" ref="O311:O328" si="96">SUM(C311,F311,I311,L311)</f>
        <v>7.8092266759645117</v>
      </c>
    </row>
    <row r="312" spans="1:15" ht="14.25" thickTop="1" thickBot="1">
      <c r="A312" s="113" t="s">
        <v>83</v>
      </c>
      <c r="B312" s="114">
        <v>5.67</v>
      </c>
      <c r="C312" s="151">
        <f t="shared" si="93"/>
        <v>3.0008822232215411</v>
      </c>
      <c r="D312" s="158" t="s">
        <v>1014</v>
      </c>
      <c r="E312" s="114">
        <v>3.78</v>
      </c>
      <c r="F312" s="151">
        <f t="shared" si="94"/>
        <v>2.0005881488143604</v>
      </c>
      <c r="G312" s="153" t="s">
        <v>1036</v>
      </c>
      <c r="H312" s="114">
        <v>4.16</v>
      </c>
      <c r="I312" s="151">
        <f t="shared" si="95"/>
        <v>2.2017054759438466</v>
      </c>
      <c r="J312" s="126" t="s">
        <v>1016</v>
      </c>
      <c r="K312" s="132"/>
      <c r="L312" s="132"/>
      <c r="M312" s="132"/>
      <c r="N312" s="114">
        <v>35.700000000000003</v>
      </c>
      <c r="O312" s="115">
        <f t="shared" si="96"/>
        <v>7.2031758479797485</v>
      </c>
    </row>
    <row r="313" spans="1:15" ht="14.25" thickTop="1" thickBot="1">
      <c r="A313" s="113" t="s">
        <v>84</v>
      </c>
      <c r="B313" s="150">
        <v>14.43</v>
      </c>
      <c r="C313" s="151">
        <f t="shared" si="93"/>
        <v>5.251614699655943</v>
      </c>
      <c r="D313" s="158" t="s">
        <v>1014</v>
      </c>
      <c r="E313" s="150">
        <v>5.5</v>
      </c>
      <c r="F313" s="151">
        <f t="shared" si="94"/>
        <v>2.001654944428807</v>
      </c>
      <c r="G313" s="153" t="s">
        <v>1036</v>
      </c>
      <c r="H313" s="150">
        <v>5.5</v>
      </c>
      <c r="I313" s="151">
        <f t="shared" si="95"/>
        <v>2.001654944428807</v>
      </c>
      <c r="J313" s="126" t="s">
        <v>1016</v>
      </c>
      <c r="K313" s="150"/>
      <c r="L313" s="151"/>
      <c r="M313" s="150"/>
      <c r="N313" s="150">
        <v>75.5</v>
      </c>
      <c r="O313" s="115">
        <f t="shared" si="96"/>
        <v>9.2549245885135569</v>
      </c>
    </row>
    <row r="314" spans="1:15" ht="14.25" thickTop="1" thickBot="1">
      <c r="A314" s="113" t="s">
        <v>1015</v>
      </c>
      <c r="B314" s="150">
        <v>6.67</v>
      </c>
      <c r="C314" s="151">
        <f t="shared" si="93"/>
        <v>3.0009748753412033</v>
      </c>
      <c r="D314" s="158" t="s">
        <v>1014</v>
      </c>
      <c r="E314" s="150">
        <v>4.45</v>
      </c>
      <c r="F314" s="151">
        <f t="shared" si="94"/>
        <v>2.0021496544630217</v>
      </c>
      <c r="G314" s="153" t="s">
        <v>1036</v>
      </c>
      <c r="H314" s="150">
        <v>1.78</v>
      </c>
      <c r="I314" s="151">
        <f t="shared" si="95"/>
        <v>0.80085986178520874</v>
      </c>
      <c r="J314" s="126" t="s">
        <v>1016</v>
      </c>
      <c r="K314" s="150">
        <v>4</v>
      </c>
      <c r="L314" s="151">
        <f t="shared" ref="L314:L317" si="97">K314/SQRT(N314/10)</f>
        <v>1.7996850826633903</v>
      </c>
      <c r="M314" s="116" t="s">
        <v>1010</v>
      </c>
      <c r="N314" s="150">
        <v>49.4</v>
      </c>
      <c r="O314" s="115">
        <f t="shared" si="96"/>
        <v>7.6036694742528237</v>
      </c>
    </row>
    <row r="315" spans="1:15" ht="14.25" thickTop="1" thickBot="1">
      <c r="A315" s="113" t="s">
        <v>1017</v>
      </c>
      <c r="B315" s="150">
        <v>4.47</v>
      </c>
      <c r="C315" s="151">
        <f t="shared" si="93"/>
        <v>1.9490126192803543</v>
      </c>
      <c r="D315" s="158" t="s">
        <v>1014</v>
      </c>
      <c r="E315" s="150">
        <v>4.59</v>
      </c>
      <c r="F315" s="151">
        <f t="shared" si="94"/>
        <v>2.0013351057039879</v>
      </c>
      <c r="G315" s="153" t="s">
        <v>1036</v>
      </c>
      <c r="H315" s="150">
        <v>4.59</v>
      </c>
      <c r="I315" s="151">
        <f t="shared" si="95"/>
        <v>2.0013351057039879</v>
      </c>
      <c r="J315" s="126" t="s">
        <v>1016</v>
      </c>
      <c r="K315" s="150">
        <v>5.5</v>
      </c>
      <c r="L315" s="151">
        <f t="shared" si="97"/>
        <v>2.3981139610832103</v>
      </c>
      <c r="M315" s="116" t="s">
        <v>1010</v>
      </c>
      <c r="N315" s="150">
        <v>52.6</v>
      </c>
      <c r="O315" s="115">
        <f t="shared" si="96"/>
        <v>8.3497967917715403</v>
      </c>
    </row>
    <row r="316" spans="1:15" ht="14.25" thickTop="1" thickBot="1">
      <c r="A316" s="113" t="s">
        <v>1018</v>
      </c>
      <c r="B316" s="114">
        <v>4.8</v>
      </c>
      <c r="C316" s="151">
        <f t="shared" si="93"/>
        <v>2.9999999999999996</v>
      </c>
      <c r="D316" s="158" t="s">
        <v>1014</v>
      </c>
      <c r="E316" s="114">
        <v>3.2</v>
      </c>
      <c r="F316" s="151">
        <f t="shared" si="94"/>
        <v>2</v>
      </c>
      <c r="G316" s="153" t="s">
        <v>1036</v>
      </c>
      <c r="H316" s="114">
        <v>2.56</v>
      </c>
      <c r="I316" s="151">
        <f t="shared" si="95"/>
        <v>1.5999999999999999</v>
      </c>
      <c r="J316" s="126" t="s">
        <v>1016</v>
      </c>
      <c r="K316" s="114">
        <v>0.64</v>
      </c>
      <c r="L316" s="151">
        <f t="shared" si="97"/>
        <v>0.39999999999999997</v>
      </c>
      <c r="M316" s="138" t="s">
        <v>1027</v>
      </c>
      <c r="N316" s="114">
        <v>25.6</v>
      </c>
      <c r="O316" s="115">
        <f t="shared" si="96"/>
        <v>7</v>
      </c>
    </row>
    <row r="317" spans="1:15" ht="14.25" thickTop="1" thickBot="1">
      <c r="A317" s="113" t="s">
        <v>1020</v>
      </c>
      <c r="B317" s="150">
        <v>4.0999999999999996</v>
      </c>
      <c r="C317" s="151">
        <f t="shared" si="93"/>
        <v>2.0977424913962683</v>
      </c>
      <c r="D317" s="158" t="s">
        <v>1014</v>
      </c>
      <c r="E317" s="150">
        <v>3.9</v>
      </c>
      <c r="F317" s="151">
        <f t="shared" si="94"/>
        <v>1.9954135893769385</v>
      </c>
      <c r="G317" s="153" t="s">
        <v>1036</v>
      </c>
      <c r="H317" s="150">
        <v>3.9</v>
      </c>
      <c r="I317" s="151">
        <f t="shared" si="95"/>
        <v>1.9954135893769385</v>
      </c>
      <c r="J317" s="126" t="s">
        <v>1016</v>
      </c>
      <c r="K317" s="150">
        <v>3.65</v>
      </c>
      <c r="L317" s="151">
        <f t="shared" si="97"/>
        <v>1.8675024618527756</v>
      </c>
      <c r="M317" s="118" t="s">
        <v>1012</v>
      </c>
      <c r="N317" s="150">
        <v>38.200000000000003</v>
      </c>
      <c r="O317" s="115">
        <f t="shared" si="96"/>
        <v>7.9560721320029213</v>
      </c>
    </row>
    <row r="318" spans="1:15" ht="14.25" thickTop="1" thickBot="1">
      <c r="A318" s="113" t="s">
        <v>87</v>
      </c>
      <c r="B318" s="150">
        <v>6.67</v>
      </c>
      <c r="C318" s="151">
        <f t="shared" si="93"/>
        <v>2.9979420550865497</v>
      </c>
      <c r="D318" s="158" t="s">
        <v>1014</v>
      </c>
      <c r="E318" s="150">
        <v>4.45</v>
      </c>
      <c r="F318" s="151">
        <f t="shared" si="94"/>
        <v>2.0001262586409516</v>
      </c>
      <c r="G318" s="153" t="s">
        <v>1036</v>
      </c>
      <c r="H318" s="150">
        <v>5.78</v>
      </c>
      <c r="I318" s="151">
        <f t="shared" si="95"/>
        <v>2.5979168033583595</v>
      </c>
      <c r="J318" s="126" t="s">
        <v>1016</v>
      </c>
      <c r="K318" s="150"/>
      <c r="L318" s="151"/>
      <c r="M318" s="151"/>
      <c r="N318" s="150">
        <v>49.5</v>
      </c>
      <c r="O318" s="115">
        <f t="shared" si="96"/>
        <v>7.5959851170858599</v>
      </c>
    </row>
    <row r="319" spans="1:15" ht="14.25" thickTop="1" thickBot="1">
      <c r="A319" s="113" t="s">
        <v>89</v>
      </c>
      <c r="B319" s="150">
        <v>5.71</v>
      </c>
      <c r="C319" s="151">
        <f t="shared" si="93"/>
        <v>3.0011093713098056</v>
      </c>
      <c r="D319" s="158" t="s">
        <v>1014</v>
      </c>
      <c r="E319" s="150">
        <v>3.8</v>
      </c>
      <c r="F319" s="151">
        <f t="shared" si="94"/>
        <v>1.9972356586650193</v>
      </c>
      <c r="G319" s="153" t="s">
        <v>1036</v>
      </c>
      <c r="H319" s="150">
        <v>1.9</v>
      </c>
      <c r="I319" s="151">
        <f t="shared" si="95"/>
        <v>0.99861782933250964</v>
      </c>
      <c r="J319" s="126" t="s">
        <v>1016</v>
      </c>
      <c r="K319" s="150">
        <v>3.04</v>
      </c>
      <c r="L319" s="151">
        <f t="shared" ref="L319:L320" si="98">K319/SQRT(N319/10)</f>
        <v>1.5977885269320156</v>
      </c>
      <c r="M319" s="123" t="s">
        <v>1010</v>
      </c>
      <c r="N319" s="150">
        <v>36.200000000000003</v>
      </c>
      <c r="O319" s="115">
        <f t="shared" si="96"/>
        <v>7.5947513862393503</v>
      </c>
    </row>
    <row r="320" spans="1:15" ht="14.25" thickTop="1" thickBot="1">
      <c r="A320" s="113" t="s">
        <v>1022</v>
      </c>
      <c r="B320" s="150">
        <v>2.93</v>
      </c>
      <c r="C320" s="151">
        <f t="shared" si="93"/>
        <v>1.4991184145831871</v>
      </c>
      <c r="D320" s="158" t="s">
        <v>1014</v>
      </c>
      <c r="E320" s="150">
        <v>3.91</v>
      </c>
      <c r="F320" s="151">
        <f t="shared" si="94"/>
        <v>2.0005300344779049</v>
      </c>
      <c r="G320" s="153" t="s">
        <v>1036</v>
      </c>
      <c r="H320" s="150">
        <v>3.91</v>
      </c>
      <c r="I320" s="151">
        <f t="shared" si="95"/>
        <v>2.0005300344779049</v>
      </c>
      <c r="J320" s="126" t="s">
        <v>1016</v>
      </c>
      <c r="K320" s="150">
        <v>5.86</v>
      </c>
      <c r="L320" s="151">
        <f t="shared" si="98"/>
        <v>2.9982368291663741</v>
      </c>
      <c r="M320" s="118" t="s">
        <v>1012</v>
      </c>
      <c r="N320" s="150">
        <v>38.200000000000003</v>
      </c>
      <c r="O320" s="115">
        <f t="shared" si="96"/>
        <v>8.4984153127053723</v>
      </c>
    </row>
    <row r="321" spans="1:21" ht="14.25" thickTop="1" thickBot="1">
      <c r="A321" s="113" t="s">
        <v>1024</v>
      </c>
      <c r="B321" s="150">
        <v>13.71</v>
      </c>
      <c r="C321" s="151">
        <f t="shared" si="93"/>
        <v>5.3325719640611586</v>
      </c>
      <c r="D321" s="158" t="s">
        <v>1014</v>
      </c>
      <c r="E321" s="150">
        <v>5.14</v>
      </c>
      <c r="F321" s="151">
        <f t="shared" si="94"/>
        <v>1.9992282928719438</v>
      </c>
      <c r="G321" s="153" t="s">
        <v>1036</v>
      </c>
      <c r="H321" s="150">
        <v>5.15</v>
      </c>
      <c r="I321" s="151">
        <f t="shared" si="95"/>
        <v>2.0031178420798663</v>
      </c>
      <c r="J321" s="126" t="s">
        <v>1016</v>
      </c>
      <c r="K321" s="150"/>
      <c r="L321" s="151"/>
      <c r="M321" s="150"/>
      <c r="N321" s="150">
        <v>66.099999999999994</v>
      </c>
      <c r="O321" s="115">
        <f t="shared" si="96"/>
        <v>9.3349180990129685</v>
      </c>
    </row>
    <row r="322" spans="1:21" ht="14.25" thickTop="1" thickBot="1">
      <c r="A322" s="113" t="s">
        <v>1025</v>
      </c>
      <c r="B322" s="150">
        <v>2.93</v>
      </c>
      <c r="C322" s="151">
        <f t="shared" si="93"/>
        <v>1.2001747635603943</v>
      </c>
      <c r="D322" s="158" t="s">
        <v>1014</v>
      </c>
      <c r="E322" s="150">
        <v>4.88</v>
      </c>
      <c r="F322" s="151">
        <f t="shared" si="94"/>
        <v>1.9989258860664587</v>
      </c>
      <c r="G322" s="153" t="s">
        <v>1036</v>
      </c>
      <c r="H322" s="150">
        <v>4.88</v>
      </c>
      <c r="I322" s="151">
        <f t="shared" si="95"/>
        <v>1.9989258860664587</v>
      </c>
      <c r="J322" s="126" t="s">
        <v>1016</v>
      </c>
      <c r="K322" s="150">
        <v>8.7899999999999991</v>
      </c>
      <c r="L322" s="151">
        <f t="shared" ref="L322:L328" si="99">K322/SQRT(N322/10)</f>
        <v>3.6005242906811823</v>
      </c>
      <c r="M322" s="120" t="s">
        <v>1013</v>
      </c>
      <c r="N322" s="150">
        <v>59.6</v>
      </c>
      <c r="O322" s="115">
        <f t="shared" si="96"/>
        <v>8.7985508263744947</v>
      </c>
    </row>
    <row r="323" spans="1:21" ht="14.25" thickTop="1" thickBot="1">
      <c r="A323" s="113" t="s">
        <v>90</v>
      </c>
      <c r="B323" s="150">
        <v>5.32</v>
      </c>
      <c r="C323" s="151">
        <f t="shared" si="93"/>
        <v>3.0022496872700941</v>
      </c>
      <c r="D323" s="158" t="s">
        <v>1014</v>
      </c>
      <c r="E323" s="150">
        <v>3.55</v>
      </c>
      <c r="F323" s="151">
        <f t="shared" si="94"/>
        <v>2.003380900340006</v>
      </c>
      <c r="G323" s="153" t="s">
        <v>1036</v>
      </c>
      <c r="H323" s="150">
        <v>3.01</v>
      </c>
      <c r="I323" s="151">
        <f t="shared" si="95"/>
        <v>1.6986412704291318</v>
      </c>
      <c r="J323" s="126" t="s">
        <v>1016</v>
      </c>
      <c r="K323" s="150">
        <v>1.24</v>
      </c>
      <c r="L323" s="151">
        <f t="shared" si="99"/>
        <v>0.69977248349904442</v>
      </c>
      <c r="M323" s="127" t="s">
        <v>1019</v>
      </c>
      <c r="N323" s="150">
        <v>31.4</v>
      </c>
      <c r="O323" s="115">
        <f t="shared" si="96"/>
        <v>7.4040443415382766</v>
      </c>
    </row>
    <row r="324" spans="1:21" ht="14.25" thickTop="1" thickBot="1">
      <c r="A324" s="113" t="s">
        <v>92</v>
      </c>
      <c r="B324" s="114">
        <v>4.51</v>
      </c>
      <c r="C324" s="151">
        <f t="shared" si="93"/>
        <v>3.000007374622204</v>
      </c>
      <c r="D324" s="158" t="s">
        <v>1014</v>
      </c>
      <c r="E324" s="114">
        <v>3.01</v>
      </c>
      <c r="F324" s="151">
        <f t="shared" si="94"/>
        <v>2.002222216765595</v>
      </c>
      <c r="G324" s="153" t="s">
        <v>1036</v>
      </c>
      <c r="H324" s="114">
        <v>2.4</v>
      </c>
      <c r="I324" s="151">
        <f t="shared" si="95"/>
        <v>1.5964562525705741</v>
      </c>
      <c r="J324" s="126" t="s">
        <v>1016</v>
      </c>
      <c r="K324" s="114">
        <v>0.9</v>
      </c>
      <c r="L324" s="151">
        <f t="shared" si="99"/>
        <v>0.5986710947139654</v>
      </c>
      <c r="M324" s="133" t="s">
        <v>1027</v>
      </c>
      <c r="N324" s="114">
        <v>22.6</v>
      </c>
      <c r="O324" s="115">
        <f t="shared" si="96"/>
        <v>7.1973569386723382</v>
      </c>
    </row>
    <row r="325" spans="1:21" ht="14.25" thickTop="1" thickBot="1">
      <c r="A325" s="113" t="s">
        <v>93</v>
      </c>
      <c r="B325" s="150">
        <v>6.06</v>
      </c>
      <c r="C325" s="151">
        <f t="shared" si="93"/>
        <v>3.000147055219323</v>
      </c>
      <c r="D325" s="158" t="s">
        <v>1014</v>
      </c>
      <c r="E325" s="150">
        <v>4.04</v>
      </c>
      <c r="F325" s="151">
        <f t="shared" si="94"/>
        <v>2.000098036812882</v>
      </c>
      <c r="G325" s="153" t="s">
        <v>1036</v>
      </c>
      <c r="H325" s="150">
        <v>2.42</v>
      </c>
      <c r="I325" s="151">
        <f t="shared" si="95"/>
        <v>1.1980785270017758</v>
      </c>
      <c r="J325" s="126" t="s">
        <v>1016</v>
      </c>
      <c r="K325" s="150">
        <v>2.02</v>
      </c>
      <c r="L325" s="151">
        <f t="shared" si="99"/>
        <v>1.000049018406441</v>
      </c>
      <c r="M325" s="126" t="s">
        <v>1033</v>
      </c>
      <c r="N325" s="150">
        <v>40.799999999999997</v>
      </c>
      <c r="O325" s="115">
        <f t="shared" si="96"/>
        <v>7.1983726374404231</v>
      </c>
    </row>
    <row r="326" spans="1:21" ht="14.25" thickTop="1" thickBot="1">
      <c r="A326" s="113" t="s">
        <v>94</v>
      </c>
      <c r="B326" s="114">
        <v>6.24</v>
      </c>
      <c r="C326" s="151">
        <f t="shared" si="93"/>
        <v>2.9987526275130079</v>
      </c>
      <c r="D326" s="158" t="s">
        <v>1014</v>
      </c>
      <c r="E326" s="114">
        <v>4.16</v>
      </c>
      <c r="F326" s="151">
        <f t="shared" si="94"/>
        <v>1.9991684183420053</v>
      </c>
      <c r="G326" s="153" t="s">
        <v>1036</v>
      </c>
      <c r="H326" s="114">
        <v>4.16</v>
      </c>
      <c r="I326" s="151">
        <f t="shared" si="95"/>
        <v>1.9991684183420053</v>
      </c>
      <c r="J326" s="126" t="s">
        <v>1016</v>
      </c>
      <c r="K326" s="114">
        <v>14.57</v>
      </c>
      <c r="L326" s="151">
        <f t="shared" si="99"/>
        <v>7.0018951575103401</v>
      </c>
      <c r="M326" s="118" t="s">
        <v>1058</v>
      </c>
      <c r="N326" s="114">
        <v>43.3</v>
      </c>
      <c r="O326" s="115">
        <f t="shared" si="96"/>
        <v>13.998984621707358</v>
      </c>
    </row>
    <row r="327" spans="1:21" ht="14.25" thickTop="1" thickBot="1">
      <c r="A327" s="113" t="s">
        <v>95</v>
      </c>
      <c r="B327" s="150">
        <v>1.57</v>
      </c>
      <c r="C327" s="151">
        <f t="shared" si="93"/>
        <v>0.74846813255778999</v>
      </c>
      <c r="D327" s="158" t="s">
        <v>1014</v>
      </c>
      <c r="E327" s="150">
        <v>4.2</v>
      </c>
      <c r="F327" s="151">
        <f t="shared" si="94"/>
        <v>2.002271437415744</v>
      </c>
      <c r="G327" s="153" t="s">
        <v>1036</v>
      </c>
      <c r="H327" s="150">
        <v>4.2</v>
      </c>
      <c r="I327" s="151">
        <f t="shared" si="95"/>
        <v>2.002271437415744</v>
      </c>
      <c r="J327" s="126" t="s">
        <v>1016</v>
      </c>
      <c r="K327" s="150">
        <v>9.44</v>
      </c>
      <c r="L327" s="151">
        <f t="shared" si="99"/>
        <v>4.5003434212391955</v>
      </c>
      <c r="M327" s="124" t="s">
        <v>1012</v>
      </c>
      <c r="N327" s="150">
        <v>44</v>
      </c>
      <c r="O327" s="115">
        <f t="shared" si="96"/>
        <v>9.253354428628473</v>
      </c>
    </row>
    <row r="328" spans="1:21" ht="14.25" thickTop="1" thickBot="1">
      <c r="A328" s="113" t="s">
        <v>1029</v>
      </c>
      <c r="B328" s="114">
        <v>6.75</v>
      </c>
      <c r="C328" s="151">
        <f t="shared" si="93"/>
        <v>3.0007410152021121</v>
      </c>
      <c r="D328" s="158" t="s">
        <v>1014</v>
      </c>
      <c r="E328" s="114">
        <v>4.5</v>
      </c>
      <c r="F328" s="151">
        <f t="shared" si="94"/>
        <v>2.0004940101347417</v>
      </c>
      <c r="G328" s="153" t="s">
        <v>1036</v>
      </c>
      <c r="H328" s="114">
        <v>2.7</v>
      </c>
      <c r="I328" s="151">
        <f t="shared" si="95"/>
        <v>1.200296406080845</v>
      </c>
      <c r="J328" s="126" t="s">
        <v>1016</v>
      </c>
      <c r="K328" s="114">
        <v>3.6</v>
      </c>
      <c r="L328" s="151">
        <f t="shared" si="99"/>
        <v>1.6003952081077932</v>
      </c>
      <c r="M328" s="118" t="s">
        <v>1012</v>
      </c>
      <c r="N328" s="114">
        <v>50.6</v>
      </c>
      <c r="O328" s="115">
        <f t="shared" si="96"/>
        <v>7.801926639525492</v>
      </c>
    </row>
    <row r="329" spans="1:21" ht="12" thickTop="1"/>
    <row r="330" spans="1:21" ht="14.25">
      <c r="A330" s="437" t="s">
        <v>1492</v>
      </c>
      <c r="B330" s="435"/>
      <c r="C330" s="435"/>
      <c r="D330" s="435"/>
      <c r="E330" s="435"/>
      <c r="F330" s="435"/>
      <c r="G330" s="435"/>
      <c r="H330" s="435"/>
      <c r="I330" s="435"/>
      <c r="J330" s="435"/>
      <c r="K330" s="435"/>
      <c r="L330" s="435"/>
      <c r="M330" s="435"/>
      <c r="N330" s="435"/>
      <c r="O330" s="181"/>
    </row>
    <row r="331" spans="1:21" ht="14.25">
      <c r="A331" s="182" t="s">
        <v>1040</v>
      </c>
      <c r="B331" s="182"/>
      <c r="C331" s="438" t="s">
        <v>1003</v>
      </c>
      <c r="D331" s="435"/>
      <c r="E331" s="182"/>
      <c r="F331" s="438" t="s">
        <v>1004</v>
      </c>
      <c r="G331" s="435"/>
      <c r="H331" s="182" t="s">
        <v>1007</v>
      </c>
      <c r="I331" s="182"/>
      <c r="J331" s="182"/>
      <c r="K331" s="182"/>
      <c r="L331" s="182"/>
      <c r="M331" s="182"/>
      <c r="N331" s="182" t="s">
        <v>1007</v>
      </c>
      <c r="O331" s="183" t="s">
        <v>1049</v>
      </c>
    </row>
    <row r="332" spans="1:21" ht="12.75">
      <c r="A332" s="184" t="s">
        <v>1042</v>
      </c>
      <c r="B332" s="185">
        <v>8.3000000000000007</v>
      </c>
      <c r="C332" s="185">
        <f t="shared" ref="C332:C334" si="100">B332/SQRT(H332/10)</f>
        <v>5.6214693302723502</v>
      </c>
      <c r="D332" s="186" t="s">
        <v>1038</v>
      </c>
      <c r="E332" s="185">
        <v>9.0399999999999991</v>
      </c>
      <c r="F332" s="185">
        <f t="shared" ref="F332:F333" si="101">E332/SQRT(H332/10)</f>
        <v>6.1226605717665104</v>
      </c>
      <c r="G332" s="187" t="s">
        <v>1027</v>
      </c>
      <c r="H332" s="185">
        <v>21.8</v>
      </c>
      <c r="I332" s="185"/>
      <c r="J332" s="185"/>
      <c r="K332" s="185"/>
      <c r="L332" s="185"/>
      <c r="M332" s="185"/>
      <c r="N332" s="185">
        <v>21.8</v>
      </c>
      <c r="O332" s="188">
        <f t="shared" ref="O332:O334" si="102">SUM(C332,F332,I332,L332)</f>
        <v>11.744129902038861</v>
      </c>
    </row>
    <row r="333" spans="1:21" ht="12.75">
      <c r="A333" s="184" t="s">
        <v>74</v>
      </c>
      <c r="B333" s="185">
        <v>6.02</v>
      </c>
      <c r="C333" s="185">
        <f t="shared" si="100"/>
        <v>4.2252116861884499</v>
      </c>
      <c r="D333" s="186" t="s">
        <v>1038</v>
      </c>
      <c r="E333" s="185">
        <v>5.87</v>
      </c>
      <c r="F333" s="185">
        <f t="shared" si="101"/>
        <v>4.1199323252369107</v>
      </c>
      <c r="G333" s="189" t="s">
        <v>1011</v>
      </c>
      <c r="H333" s="185">
        <v>20.3</v>
      </c>
      <c r="I333" s="185"/>
      <c r="J333" s="185"/>
      <c r="K333" s="185"/>
      <c r="L333" s="185"/>
      <c r="M333" s="185"/>
      <c r="N333" s="185">
        <v>20.3</v>
      </c>
      <c r="O333" s="188">
        <f t="shared" si="102"/>
        <v>8.3451440114253614</v>
      </c>
    </row>
    <row r="334" spans="1:21" ht="12.75">
      <c r="A334" s="210" t="s">
        <v>1520</v>
      </c>
      <c r="B334" s="185">
        <v>14.24</v>
      </c>
      <c r="C334" s="185">
        <f t="shared" si="100"/>
        <v>9.9945206663328126</v>
      </c>
      <c r="D334" s="186" t="s">
        <v>1038</v>
      </c>
      <c r="E334" s="185"/>
      <c r="F334" s="185"/>
      <c r="G334" s="185"/>
      <c r="H334" s="185">
        <v>20.3</v>
      </c>
      <c r="I334" s="185"/>
      <c r="J334" s="185"/>
      <c r="K334" s="185"/>
      <c r="L334" s="185"/>
      <c r="M334" s="185"/>
      <c r="N334" s="185">
        <v>20.3</v>
      </c>
      <c r="O334" s="188">
        <f t="shared" si="102"/>
        <v>9.9945206663328126</v>
      </c>
    </row>
    <row r="336" spans="1:21" ht="14.25">
      <c r="A336" s="437" t="s">
        <v>1493</v>
      </c>
      <c r="B336" s="435"/>
      <c r="C336" s="435"/>
      <c r="D336" s="435"/>
      <c r="E336" s="435"/>
      <c r="F336" s="435"/>
      <c r="G336" s="435"/>
      <c r="H336" s="435"/>
      <c r="I336" s="435"/>
      <c r="J336" s="435"/>
      <c r="K336" s="435"/>
      <c r="L336" s="435"/>
      <c r="M336" s="435"/>
      <c r="N336" s="435"/>
      <c r="O336" s="435"/>
      <c r="P336" s="435"/>
      <c r="Q336" s="435"/>
      <c r="R336" s="435"/>
      <c r="S336" s="435"/>
      <c r="T336" s="435"/>
      <c r="U336" s="435"/>
    </row>
    <row r="337" spans="1:22" ht="14.25">
      <c r="A337" s="182" t="s">
        <v>1040</v>
      </c>
      <c r="B337" s="182" t="s">
        <v>1494</v>
      </c>
      <c r="C337" s="182" t="s">
        <v>1495</v>
      </c>
      <c r="D337" s="182" t="s">
        <v>1496</v>
      </c>
      <c r="E337" s="190"/>
      <c r="F337" s="438" t="s">
        <v>1003</v>
      </c>
      <c r="G337" s="435"/>
      <c r="H337" s="190"/>
      <c r="I337" s="438" t="s">
        <v>1004</v>
      </c>
      <c r="J337" s="435"/>
      <c r="K337" s="182"/>
      <c r="L337" s="438" t="s">
        <v>1005</v>
      </c>
      <c r="M337" s="435"/>
      <c r="N337" s="182"/>
      <c r="O337" s="438" t="s">
        <v>1006</v>
      </c>
      <c r="P337" s="435"/>
      <c r="Q337" s="182"/>
      <c r="R337" s="438" t="s">
        <v>1046</v>
      </c>
      <c r="S337" s="435"/>
      <c r="T337" s="182" t="s">
        <v>1007</v>
      </c>
      <c r="U337" s="183" t="s">
        <v>1049</v>
      </c>
    </row>
    <row r="338" spans="1:22" ht="12.75">
      <c r="A338" s="184" t="s">
        <v>1042</v>
      </c>
      <c r="B338" s="185" t="s">
        <v>1497</v>
      </c>
      <c r="C338" s="185" t="s">
        <v>1497</v>
      </c>
      <c r="D338" s="185" t="s">
        <v>1497</v>
      </c>
      <c r="E338" s="185">
        <v>3.56</v>
      </c>
      <c r="F338" s="185">
        <f t="shared" ref="F338:F341" si="103">E338/SQRT(T338/10)</f>
        <v>2.251541694039886</v>
      </c>
      <c r="G338" s="191" t="s">
        <v>1036</v>
      </c>
      <c r="H338" s="185">
        <v>1.9</v>
      </c>
      <c r="I338" s="185">
        <f t="shared" ref="I338:I341" si="104">H338/SQRT(T338/10)</f>
        <v>1.201665510863984</v>
      </c>
      <c r="J338" s="192" t="s">
        <v>1013</v>
      </c>
      <c r="K338" s="185">
        <v>1.19</v>
      </c>
      <c r="L338" s="185">
        <f t="shared" ref="L338:L341" si="105">K338/SQRT(T338/10)</f>
        <v>0.75262208312007417</v>
      </c>
      <c r="M338" s="193" t="s">
        <v>1033</v>
      </c>
      <c r="N338" s="185">
        <v>2.2200000000000002</v>
      </c>
      <c r="O338" s="185">
        <f t="shared" ref="O338:O341" si="106">N338/SQRT(T338/10)</f>
        <v>1.4040512811147605</v>
      </c>
      <c r="P338" s="187" t="s">
        <v>1027</v>
      </c>
      <c r="Q338" s="185">
        <v>3.09</v>
      </c>
      <c r="R338" s="185">
        <f t="shared" ref="R338:R340" si="107">Q338/SQRT(T338/10)</f>
        <v>1.9542875939840583</v>
      </c>
      <c r="S338" s="193" t="s">
        <v>1016</v>
      </c>
      <c r="T338" s="185">
        <v>25</v>
      </c>
      <c r="U338" s="185">
        <f t="shared" ref="U338:U341" si="108">SUM(F338,I338,L338,O338,R338)</f>
        <v>7.5641681631227629</v>
      </c>
    </row>
    <row r="339" spans="1:22" ht="12.75">
      <c r="A339" s="184" t="s">
        <v>1042</v>
      </c>
      <c r="B339" s="185" t="s">
        <v>1498</v>
      </c>
      <c r="C339" s="185" t="s">
        <v>1498</v>
      </c>
      <c r="D339" s="185" t="s">
        <v>1498</v>
      </c>
      <c r="E339" s="185">
        <v>3.52</v>
      </c>
      <c r="F339" s="185">
        <f t="shared" si="103"/>
        <v>2.2534490868189692</v>
      </c>
      <c r="G339" s="191" t="s">
        <v>1036</v>
      </c>
      <c r="H339" s="185">
        <v>4.6900000000000004</v>
      </c>
      <c r="I339" s="185">
        <f t="shared" si="104"/>
        <v>3.0024648344264109</v>
      </c>
      <c r="J339" s="192" t="s">
        <v>1013</v>
      </c>
      <c r="K339" s="185">
        <v>0.7</v>
      </c>
      <c r="L339" s="185">
        <f t="shared" si="105"/>
        <v>0.44812907976513588</v>
      </c>
      <c r="M339" s="193" t="s">
        <v>1033</v>
      </c>
      <c r="N339" s="185">
        <v>2.19</v>
      </c>
      <c r="O339" s="185">
        <f t="shared" si="106"/>
        <v>1.4020038352652109</v>
      </c>
      <c r="P339" s="187" t="s">
        <v>1027</v>
      </c>
      <c r="Q339" s="185">
        <v>0.59</v>
      </c>
      <c r="R339" s="185">
        <f t="shared" si="107"/>
        <v>0.37770879580204308</v>
      </c>
      <c r="S339" s="194" t="s">
        <v>1019</v>
      </c>
      <c r="T339" s="185">
        <v>24.4</v>
      </c>
      <c r="U339" s="185">
        <f t="shared" si="108"/>
        <v>7.4837556320777701</v>
      </c>
    </row>
    <row r="340" spans="1:22" ht="12.75">
      <c r="A340" s="184" t="s">
        <v>1042</v>
      </c>
      <c r="B340" s="185" t="s">
        <v>1499</v>
      </c>
      <c r="C340" s="185" t="s">
        <v>1499</v>
      </c>
      <c r="D340" s="185" t="s">
        <v>1499</v>
      </c>
      <c r="E340" s="185">
        <v>1.92</v>
      </c>
      <c r="F340" s="185">
        <f t="shared" si="103"/>
        <v>1.4992681141306181</v>
      </c>
      <c r="G340" s="191" t="s">
        <v>1036</v>
      </c>
      <c r="H340" s="184">
        <v>2.88</v>
      </c>
      <c r="I340" s="185">
        <f t="shared" si="104"/>
        <v>2.2489021711959269</v>
      </c>
      <c r="J340" s="192" t="s">
        <v>1013</v>
      </c>
      <c r="K340" s="184">
        <v>0.96</v>
      </c>
      <c r="L340" s="185">
        <f t="shared" si="105"/>
        <v>0.74963405706530906</v>
      </c>
      <c r="M340" s="193" t="s">
        <v>1033</v>
      </c>
      <c r="N340" s="184">
        <v>2.88</v>
      </c>
      <c r="O340" s="185">
        <f t="shared" si="106"/>
        <v>2.2489021711959269</v>
      </c>
      <c r="P340" s="194" t="s">
        <v>1030</v>
      </c>
      <c r="Q340" s="184">
        <v>1.79</v>
      </c>
      <c r="R340" s="185">
        <f t="shared" si="107"/>
        <v>1.3977551689030243</v>
      </c>
      <c r="S340" s="187" t="s">
        <v>1027</v>
      </c>
      <c r="T340" s="185">
        <v>16.399999999999999</v>
      </c>
      <c r="U340" s="185">
        <f t="shared" si="108"/>
        <v>8.1444616824908049</v>
      </c>
    </row>
    <row r="341" spans="1:22" ht="14.25">
      <c r="A341" s="195" t="s">
        <v>1042</v>
      </c>
      <c r="B341" s="195" t="s">
        <v>56</v>
      </c>
      <c r="C341" s="195" t="s">
        <v>56</v>
      </c>
      <c r="D341" s="195" t="s">
        <v>56</v>
      </c>
      <c r="E341" s="195">
        <v>2.93</v>
      </c>
      <c r="F341" s="185">
        <f t="shared" si="103"/>
        <v>2.2538461538461538</v>
      </c>
      <c r="G341" s="191" t="s">
        <v>1036</v>
      </c>
      <c r="H341" s="195">
        <v>4.3899999999999997</v>
      </c>
      <c r="I341" s="185">
        <f t="shared" si="104"/>
        <v>3.3769230769230765</v>
      </c>
      <c r="J341" s="192" t="s">
        <v>1013</v>
      </c>
      <c r="K341" s="195">
        <v>0.68</v>
      </c>
      <c r="L341" s="185">
        <f t="shared" si="105"/>
        <v>0.52307692307692311</v>
      </c>
      <c r="M341" s="193" t="s">
        <v>1033</v>
      </c>
      <c r="N341" s="195">
        <v>1.82</v>
      </c>
      <c r="O341" s="185">
        <f t="shared" si="106"/>
        <v>1.4</v>
      </c>
      <c r="P341" s="187" t="s">
        <v>1027</v>
      </c>
      <c r="Q341" s="181"/>
      <c r="R341" s="185"/>
      <c r="S341" s="181"/>
      <c r="T341" s="195">
        <v>16.899999999999999</v>
      </c>
      <c r="U341" s="185">
        <f t="shared" si="108"/>
        <v>7.5538461538461537</v>
      </c>
    </row>
    <row r="343" spans="1:22" ht="14.25">
      <c r="A343" s="434" t="s">
        <v>1500</v>
      </c>
      <c r="B343" s="435"/>
      <c r="C343" s="435"/>
      <c r="D343" s="435"/>
      <c r="E343" s="435"/>
      <c r="F343" s="435"/>
      <c r="G343" s="435"/>
      <c r="H343" s="435"/>
      <c r="I343" s="435"/>
      <c r="J343" s="435"/>
      <c r="K343" s="435"/>
      <c r="L343" s="435"/>
      <c r="M343" s="435"/>
      <c r="N343" s="435"/>
      <c r="O343" s="196"/>
    </row>
    <row r="344" spans="1:22" ht="14.25">
      <c r="A344" s="183" t="s">
        <v>1501</v>
      </c>
      <c r="B344" s="183" t="s">
        <v>1002</v>
      </c>
      <c r="C344" s="436" t="s">
        <v>1003</v>
      </c>
      <c r="D344" s="435"/>
      <c r="E344" s="183" t="s">
        <v>1002</v>
      </c>
      <c r="F344" s="436" t="s">
        <v>1004</v>
      </c>
      <c r="G344" s="435"/>
      <c r="H344" s="183" t="s">
        <v>1002</v>
      </c>
      <c r="I344" s="436" t="s">
        <v>1005</v>
      </c>
      <c r="J344" s="435"/>
      <c r="K344" s="183" t="s">
        <v>1002</v>
      </c>
      <c r="L344" s="436" t="s">
        <v>1006</v>
      </c>
      <c r="M344" s="435"/>
      <c r="N344" s="183" t="s">
        <v>1007</v>
      </c>
      <c r="O344" s="183" t="s">
        <v>1049</v>
      </c>
    </row>
    <row r="345" spans="1:22" ht="12.75">
      <c r="A345" s="184" t="s">
        <v>1502</v>
      </c>
      <c r="B345" s="185">
        <v>4.0999999999999996</v>
      </c>
      <c r="C345" s="197">
        <f t="shared" ref="C345:C347" si="109">B345/SQRT(N345/10)</f>
        <v>2.0005951495444925</v>
      </c>
      <c r="D345" s="189" t="s">
        <v>1011</v>
      </c>
      <c r="E345" s="185">
        <v>2.0499999999999998</v>
      </c>
      <c r="F345" s="185">
        <f t="shared" ref="F345:F347" si="110">E345/SQRT(N345/10)</f>
        <v>1.0002975747722462</v>
      </c>
      <c r="G345" s="192" t="s">
        <v>1013</v>
      </c>
      <c r="H345" s="185">
        <v>1.74</v>
      </c>
      <c r="I345" s="185">
        <f t="shared" ref="I345:I347" si="111">H345/SQRT(N345/10)</f>
        <v>0.84903306346522378</v>
      </c>
      <c r="J345" s="187" t="s">
        <v>1027</v>
      </c>
      <c r="K345" s="185">
        <v>0.51</v>
      </c>
      <c r="L345" s="185">
        <f>K345/SQRT(N345/10)</f>
        <v>0.24885451860187593</v>
      </c>
      <c r="M345" s="194" t="s">
        <v>1019</v>
      </c>
      <c r="N345" s="184">
        <v>42</v>
      </c>
      <c r="O345" s="188">
        <f t="shared" ref="O345:O347" si="112">SUM(C345,F345,I345,L345)</f>
        <v>4.0987803063838379</v>
      </c>
    </row>
    <row r="346" spans="1:22" ht="12.75">
      <c r="A346" s="184" t="s">
        <v>1503</v>
      </c>
      <c r="B346" s="185">
        <v>3.35</v>
      </c>
      <c r="C346" s="185">
        <f t="shared" si="109"/>
        <v>1.498165544924859</v>
      </c>
      <c r="D346" s="189" t="s">
        <v>1011</v>
      </c>
      <c r="E346" s="185">
        <v>2.2400000000000002</v>
      </c>
      <c r="F346" s="185">
        <f t="shared" si="110"/>
        <v>1.0017584539199058</v>
      </c>
      <c r="G346" s="192" t="s">
        <v>1013</v>
      </c>
      <c r="H346" s="185">
        <v>2.8</v>
      </c>
      <c r="I346" s="185">
        <f t="shared" si="111"/>
        <v>1.252198067399882</v>
      </c>
      <c r="J346" s="187" t="s">
        <v>1027</v>
      </c>
      <c r="K346" s="185"/>
      <c r="L346" s="185"/>
      <c r="M346" s="185"/>
      <c r="N346" s="184">
        <v>50</v>
      </c>
      <c r="O346" s="188">
        <f t="shared" si="112"/>
        <v>3.7521220662446471</v>
      </c>
    </row>
    <row r="347" spans="1:22" ht="12.75">
      <c r="A347" s="184" t="s">
        <v>1504</v>
      </c>
      <c r="B347" s="185">
        <v>2.11</v>
      </c>
      <c r="C347" s="185">
        <f t="shared" si="109"/>
        <v>1.0024912534871735</v>
      </c>
      <c r="D347" s="189" t="s">
        <v>1011</v>
      </c>
      <c r="E347" s="185">
        <v>2.11</v>
      </c>
      <c r="F347" s="185">
        <f t="shared" si="110"/>
        <v>1.0024912534871735</v>
      </c>
      <c r="G347" s="192" t="s">
        <v>1013</v>
      </c>
      <c r="H347" s="185">
        <v>3.16</v>
      </c>
      <c r="I347" s="185">
        <f t="shared" si="111"/>
        <v>1.5013613085400326</v>
      </c>
      <c r="J347" s="187" t="s">
        <v>1027</v>
      </c>
      <c r="K347" s="185">
        <v>4.21</v>
      </c>
      <c r="L347" s="185">
        <f>K347/SQRT(N347/10)</f>
        <v>2.0002313635928917</v>
      </c>
      <c r="M347" s="194" t="s">
        <v>1030</v>
      </c>
      <c r="N347" s="184">
        <v>44.3</v>
      </c>
      <c r="O347" s="188">
        <f t="shared" si="112"/>
        <v>5.506575179107271</v>
      </c>
    </row>
    <row r="349" spans="1:22" ht="14.25">
      <c r="A349" s="434" t="s">
        <v>1505</v>
      </c>
      <c r="B349" s="435"/>
      <c r="C349" s="435"/>
      <c r="D349" s="435"/>
      <c r="E349" s="435"/>
      <c r="F349" s="435"/>
      <c r="G349" s="435"/>
      <c r="H349" s="435"/>
      <c r="I349" s="435"/>
      <c r="J349" s="435"/>
      <c r="K349" s="435"/>
      <c r="L349" s="435"/>
      <c r="M349" s="435"/>
      <c r="N349" s="435"/>
      <c r="O349" s="435"/>
      <c r="P349" s="435"/>
      <c r="Q349" s="435"/>
      <c r="R349" s="435"/>
      <c r="S349" s="435"/>
      <c r="T349" s="435"/>
      <c r="U349" s="435"/>
      <c r="V349" s="435"/>
    </row>
    <row r="350" spans="1:22" ht="14.25">
      <c r="A350" s="183" t="s">
        <v>1040</v>
      </c>
      <c r="B350" s="183" t="s">
        <v>1506</v>
      </c>
      <c r="C350" s="183" t="s">
        <v>1054</v>
      </c>
      <c r="D350" s="183" t="s">
        <v>1507</v>
      </c>
      <c r="E350" s="183" t="s">
        <v>1508</v>
      </c>
      <c r="F350" s="183" t="s">
        <v>1002</v>
      </c>
      <c r="G350" s="436" t="s">
        <v>1509</v>
      </c>
      <c r="H350" s="435"/>
      <c r="I350" s="183" t="s">
        <v>1002</v>
      </c>
      <c r="J350" s="436" t="s">
        <v>1510</v>
      </c>
      <c r="K350" s="435"/>
      <c r="L350" s="183" t="s">
        <v>1002</v>
      </c>
      <c r="M350" s="436" t="s">
        <v>1511</v>
      </c>
      <c r="N350" s="435"/>
      <c r="O350" s="183" t="s">
        <v>1002</v>
      </c>
      <c r="P350" s="436" t="s">
        <v>1512</v>
      </c>
      <c r="Q350" s="435"/>
      <c r="R350" s="183" t="s">
        <v>1002</v>
      </c>
      <c r="S350" s="436" t="s">
        <v>1513</v>
      </c>
      <c r="T350" s="435"/>
      <c r="U350" s="183" t="s">
        <v>1007</v>
      </c>
      <c r="V350" s="183" t="s">
        <v>1008</v>
      </c>
    </row>
    <row r="351" spans="1:22" ht="12.75">
      <c r="A351" s="198" t="s">
        <v>74</v>
      </c>
      <c r="B351" s="199" t="s">
        <v>1514</v>
      </c>
      <c r="C351" s="199" t="s">
        <v>1514</v>
      </c>
      <c r="D351" s="199" t="s">
        <v>1514</v>
      </c>
      <c r="E351" s="199" t="s">
        <v>1514</v>
      </c>
      <c r="F351" s="200">
        <v>8.39</v>
      </c>
      <c r="G351" s="197">
        <f t="shared" ref="G351:G359" si="113">F351/SQRT(U351/10)</f>
        <v>4.6828413506401008</v>
      </c>
      <c r="H351" s="187" t="s">
        <v>1027</v>
      </c>
      <c r="I351" s="201">
        <v>5.37</v>
      </c>
      <c r="J351" s="201">
        <f t="shared" ref="J351:J359" si="114">I351/SQRT(U351/10)</f>
        <v>2.9972417226385386</v>
      </c>
      <c r="K351" s="192" t="s">
        <v>1013</v>
      </c>
      <c r="L351" s="185">
        <v>2.69</v>
      </c>
      <c r="M351" s="185">
        <f t="shared" ref="M351:M359" si="115">L351/SQRT(U351/10)</f>
        <v>1.5014115891801989</v>
      </c>
      <c r="N351" s="193" t="s">
        <v>1016</v>
      </c>
      <c r="O351" s="185">
        <v>4.3899999999999997</v>
      </c>
      <c r="P351" s="185">
        <f t="shared" ref="P351:P355" si="116">O351/SQRT(U351/10)</f>
        <v>2.4502590618963098</v>
      </c>
      <c r="Q351" s="189" t="s">
        <v>1011</v>
      </c>
      <c r="R351" s="185"/>
      <c r="S351" s="185"/>
      <c r="T351" s="185"/>
      <c r="U351" s="200">
        <v>32.1</v>
      </c>
      <c r="V351" s="188">
        <f t="shared" ref="V351:V359" si="117">SUM(G351,J351,M351,P351,S351)</f>
        <v>11.631753724355148</v>
      </c>
    </row>
    <row r="352" spans="1:22" ht="12.75">
      <c r="A352" s="198" t="s">
        <v>74</v>
      </c>
      <c r="B352" s="202" t="s">
        <v>1043</v>
      </c>
      <c r="C352" s="202" t="s">
        <v>1043</v>
      </c>
      <c r="D352" s="202" t="s">
        <v>1043</v>
      </c>
      <c r="E352" s="202" t="s">
        <v>1043</v>
      </c>
      <c r="F352" s="200">
        <v>4.4800000000000004</v>
      </c>
      <c r="G352" s="185">
        <f t="shared" si="113"/>
        <v>3.0000298952172644</v>
      </c>
      <c r="H352" s="187" t="s">
        <v>1027</v>
      </c>
      <c r="I352" s="185">
        <v>4.4800000000000004</v>
      </c>
      <c r="J352" s="201">
        <f t="shared" si="114"/>
        <v>3.0000298952172644</v>
      </c>
      <c r="K352" s="192" t="s">
        <v>1013</v>
      </c>
      <c r="L352" s="185">
        <v>2.2400000000000002</v>
      </c>
      <c r="M352" s="185">
        <f t="shared" si="115"/>
        <v>1.5000149476086322</v>
      </c>
      <c r="N352" s="193" t="s">
        <v>1016</v>
      </c>
      <c r="O352" s="185">
        <v>3.66</v>
      </c>
      <c r="P352" s="185">
        <f t="shared" si="116"/>
        <v>2.4509172804676758</v>
      </c>
      <c r="Q352" s="189" t="s">
        <v>1011</v>
      </c>
      <c r="R352" s="185">
        <v>1.96</v>
      </c>
      <c r="S352" s="185">
        <f t="shared" ref="S352:S355" si="118">R352/SQRT(U352/10)</f>
        <v>1.312513079157553</v>
      </c>
      <c r="T352" s="194" t="s">
        <v>1019</v>
      </c>
      <c r="U352" s="200">
        <v>22.3</v>
      </c>
      <c r="V352" s="188">
        <f t="shared" si="117"/>
        <v>11.263505097668389</v>
      </c>
    </row>
    <row r="353" spans="1:22" ht="12.75">
      <c r="A353" s="198" t="s">
        <v>74</v>
      </c>
      <c r="B353" s="202" t="s">
        <v>1043</v>
      </c>
      <c r="C353" s="202" t="s">
        <v>1043</v>
      </c>
      <c r="D353" s="199" t="s">
        <v>1514</v>
      </c>
      <c r="E353" s="199" t="s">
        <v>1514</v>
      </c>
      <c r="F353" s="200">
        <v>6.35</v>
      </c>
      <c r="G353" s="185">
        <f t="shared" si="113"/>
        <v>3.8016455595667353</v>
      </c>
      <c r="H353" s="187" t="s">
        <v>1027</v>
      </c>
      <c r="I353" s="185">
        <v>5.01</v>
      </c>
      <c r="J353" s="201">
        <f t="shared" si="114"/>
        <v>2.999408543847141</v>
      </c>
      <c r="K353" s="192" t="s">
        <v>1013</v>
      </c>
      <c r="L353" s="185">
        <v>2.5099999999999998</v>
      </c>
      <c r="M353" s="185">
        <f t="shared" si="115"/>
        <v>1.5026976936240166</v>
      </c>
      <c r="N353" s="193" t="s">
        <v>1016</v>
      </c>
      <c r="O353" s="185">
        <v>4.0999999999999996</v>
      </c>
      <c r="P353" s="185">
        <f t="shared" si="116"/>
        <v>2.4546057943659236</v>
      </c>
      <c r="Q353" s="189" t="s">
        <v>1011</v>
      </c>
      <c r="R353" s="185">
        <v>1.1000000000000001</v>
      </c>
      <c r="S353" s="185">
        <f t="shared" si="118"/>
        <v>0.6585527740981747</v>
      </c>
      <c r="T353" s="194" t="s">
        <v>1019</v>
      </c>
      <c r="U353" s="200">
        <v>27.9</v>
      </c>
      <c r="V353" s="188">
        <f t="shared" si="117"/>
        <v>11.416910365501991</v>
      </c>
    </row>
    <row r="354" spans="1:22" ht="12.75">
      <c r="A354" s="198" t="s">
        <v>74</v>
      </c>
      <c r="B354" s="202" t="s">
        <v>1043</v>
      </c>
      <c r="C354" s="202" t="s">
        <v>1043</v>
      </c>
      <c r="D354" s="202" t="s">
        <v>1043</v>
      </c>
      <c r="E354" s="199" t="s">
        <v>1514</v>
      </c>
      <c r="F354" s="200">
        <v>5.37</v>
      </c>
      <c r="G354" s="185">
        <f t="shared" si="113"/>
        <v>3.3895139446352029</v>
      </c>
      <c r="H354" s="187" t="s">
        <v>1027</v>
      </c>
      <c r="I354" s="185">
        <v>4.76</v>
      </c>
      <c r="J354" s="201">
        <f t="shared" si="114"/>
        <v>3.0044853587455429</v>
      </c>
      <c r="K354" s="192" t="s">
        <v>1013</v>
      </c>
      <c r="L354" s="185">
        <v>2.38</v>
      </c>
      <c r="M354" s="185">
        <f t="shared" si="115"/>
        <v>1.5022426793727715</v>
      </c>
      <c r="N354" s="193" t="s">
        <v>1016</v>
      </c>
      <c r="O354" s="185">
        <v>3.88</v>
      </c>
      <c r="P354" s="185">
        <f t="shared" si="116"/>
        <v>2.4490342840194761</v>
      </c>
      <c r="Q354" s="189" t="s">
        <v>1011</v>
      </c>
      <c r="R354" s="185">
        <v>1.56</v>
      </c>
      <c r="S354" s="185">
        <f t="shared" si="118"/>
        <v>0.98466326883257294</v>
      </c>
      <c r="T354" s="194" t="s">
        <v>1019</v>
      </c>
      <c r="U354" s="200">
        <v>25.1</v>
      </c>
      <c r="V354" s="188">
        <f t="shared" si="117"/>
        <v>11.329939535605567</v>
      </c>
    </row>
    <row r="355" spans="1:22" ht="12.75">
      <c r="A355" s="198" t="s">
        <v>74</v>
      </c>
      <c r="B355" s="202" t="s">
        <v>1043</v>
      </c>
      <c r="C355" s="199" t="s">
        <v>1514</v>
      </c>
      <c r="D355" s="199" t="s">
        <v>1514</v>
      </c>
      <c r="E355" s="199" t="s">
        <v>1514</v>
      </c>
      <c r="F355" s="200">
        <v>7.28</v>
      </c>
      <c r="G355" s="185">
        <f t="shared" si="113"/>
        <v>4.2314140502750224</v>
      </c>
      <c r="H355" s="187" t="s">
        <v>1027</v>
      </c>
      <c r="I355" s="185">
        <v>5.16</v>
      </c>
      <c r="J355" s="201">
        <f t="shared" si="114"/>
        <v>2.9991890795905376</v>
      </c>
      <c r="K355" s="192" t="s">
        <v>1013</v>
      </c>
      <c r="L355" s="185">
        <v>2.58</v>
      </c>
      <c r="M355" s="185">
        <f t="shared" si="115"/>
        <v>1.4995945397952688</v>
      </c>
      <c r="N355" s="193" t="s">
        <v>1016</v>
      </c>
      <c r="O355" s="185">
        <v>4.22</v>
      </c>
      <c r="P355" s="185">
        <f t="shared" si="116"/>
        <v>2.4528251774945868</v>
      </c>
      <c r="Q355" s="189" t="s">
        <v>1011</v>
      </c>
      <c r="R355" s="185">
        <v>0.56000000000000005</v>
      </c>
      <c r="S355" s="185">
        <f t="shared" si="118"/>
        <v>0.32549338848269405</v>
      </c>
      <c r="T355" s="194" t="s">
        <v>1019</v>
      </c>
      <c r="U355" s="200">
        <v>29.6</v>
      </c>
      <c r="V355" s="188">
        <f t="shared" si="117"/>
        <v>11.50851623563811</v>
      </c>
    </row>
    <row r="356" spans="1:22" ht="12.75">
      <c r="A356" s="203" t="s">
        <v>1042</v>
      </c>
      <c r="B356" s="199" t="s">
        <v>1514</v>
      </c>
      <c r="C356" s="199" t="s">
        <v>1514</v>
      </c>
      <c r="D356" s="199" t="s">
        <v>1514</v>
      </c>
      <c r="E356" s="199" t="s">
        <v>1514</v>
      </c>
      <c r="F356" s="200">
        <v>12.36</v>
      </c>
      <c r="G356" s="197">
        <f t="shared" si="113"/>
        <v>6.7429328082921636</v>
      </c>
      <c r="H356" s="187" t="s">
        <v>1027</v>
      </c>
      <c r="I356" s="185">
        <v>5.5</v>
      </c>
      <c r="J356" s="201">
        <f t="shared" si="114"/>
        <v>3.0004959907448949</v>
      </c>
      <c r="K356" s="192" t="s">
        <v>1013</v>
      </c>
      <c r="L356" s="185">
        <v>2.75</v>
      </c>
      <c r="M356" s="185">
        <f t="shared" si="115"/>
        <v>1.5002479953724475</v>
      </c>
      <c r="N356" s="193" t="s">
        <v>1016</v>
      </c>
      <c r="O356" s="185"/>
      <c r="P356" s="185"/>
      <c r="Q356" s="185"/>
      <c r="R356" s="185"/>
      <c r="S356" s="185"/>
      <c r="T356" s="185"/>
      <c r="U356" s="200">
        <v>33.6</v>
      </c>
      <c r="V356" s="188">
        <f t="shared" si="117"/>
        <v>11.243676794409506</v>
      </c>
    </row>
    <row r="357" spans="1:22" ht="12.75">
      <c r="A357" s="203" t="s">
        <v>1042</v>
      </c>
      <c r="B357" s="202" t="s">
        <v>1043</v>
      </c>
      <c r="C357" s="202" t="s">
        <v>1043</v>
      </c>
      <c r="D357" s="199" t="s">
        <v>1514</v>
      </c>
      <c r="E357" s="199" t="s">
        <v>1514</v>
      </c>
      <c r="F357" s="200">
        <v>10.58</v>
      </c>
      <c r="G357" s="185">
        <f t="shared" si="113"/>
        <v>6.3454623225050302</v>
      </c>
      <c r="H357" s="187" t="s">
        <v>1027</v>
      </c>
      <c r="I357" s="185">
        <v>5</v>
      </c>
      <c r="J357" s="201">
        <f t="shared" si="114"/>
        <v>2.9988007195203354</v>
      </c>
      <c r="K357" s="192" t="s">
        <v>1013</v>
      </c>
      <c r="L357" s="185">
        <v>2.5</v>
      </c>
      <c r="M357" s="185">
        <f t="shared" si="115"/>
        <v>1.4994003597601677</v>
      </c>
      <c r="N357" s="193" t="s">
        <v>1016</v>
      </c>
      <c r="O357" s="185">
        <v>1.83</v>
      </c>
      <c r="P357" s="185">
        <f t="shared" ref="P357:P359" si="119">O357/SQRT(U357/10)</f>
        <v>1.0975610633444428</v>
      </c>
      <c r="Q357" s="194" t="s">
        <v>1019</v>
      </c>
      <c r="R357" s="185"/>
      <c r="S357" s="185"/>
      <c r="T357" s="185"/>
      <c r="U357" s="200">
        <v>27.8</v>
      </c>
      <c r="V357" s="188">
        <f t="shared" si="117"/>
        <v>11.941224465129977</v>
      </c>
    </row>
    <row r="358" spans="1:22" ht="12.75">
      <c r="A358" s="203" t="s">
        <v>1042</v>
      </c>
      <c r="B358" s="202" t="s">
        <v>1043</v>
      </c>
      <c r="C358" s="202" t="s">
        <v>1043</v>
      </c>
      <c r="D358" s="202" t="s">
        <v>1043</v>
      </c>
      <c r="E358" s="199" t="s">
        <v>1514</v>
      </c>
      <c r="F358" s="200">
        <v>9.06</v>
      </c>
      <c r="G358" s="185">
        <f t="shared" si="113"/>
        <v>5.6624999999999996</v>
      </c>
      <c r="H358" s="187" t="s">
        <v>1027</v>
      </c>
      <c r="I358" s="185">
        <v>4.8</v>
      </c>
      <c r="J358" s="201">
        <f t="shared" si="114"/>
        <v>2.9999999999999996</v>
      </c>
      <c r="K358" s="192" t="s">
        <v>1013</v>
      </c>
      <c r="L358" s="185">
        <v>2.4</v>
      </c>
      <c r="M358" s="185">
        <f t="shared" si="115"/>
        <v>1.4999999999999998</v>
      </c>
      <c r="N358" s="193" t="s">
        <v>1016</v>
      </c>
      <c r="O358" s="185">
        <v>2.63</v>
      </c>
      <c r="P358" s="185">
        <f t="shared" si="119"/>
        <v>1.6437499999999998</v>
      </c>
      <c r="Q358" s="194" t="s">
        <v>1019</v>
      </c>
      <c r="R358" s="185"/>
      <c r="S358" s="185"/>
      <c r="T358" s="185"/>
      <c r="U358" s="200">
        <v>25.6</v>
      </c>
      <c r="V358" s="188">
        <f t="shared" si="117"/>
        <v>11.806249999999999</v>
      </c>
    </row>
    <row r="359" spans="1:22" ht="12.75">
      <c r="A359" s="203" t="s">
        <v>1042</v>
      </c>
      <c r="B359" s="202" t="s">
        <v>1043</v>
      </c>
      <c r="C359" s="202" t="s">
        <v>1043</v>
      </c>
      <c r="D359" s="202" t="s">
        <v>1043</v>
      </c>
      <c r="E359" s="202" t="s">
        <v>1043</v>
      </c>
      <c r="F359" s="200">
        <v>7.68</v>
      </c>
      <c r="G359" s="185">
        <f t="shared" si="113"/>
        <v>5.0205730595375107</v>
      </c>
      <c r="H359" s="187" t="s">
        <v>1027</v>
      </c>
      <c r="I359" s="185">
        <v>4.59</v>
      </c>
      <c r="J359" s="201">
        <f t="shared" si="114"/>
        <v>3.0005768676142157</v>
      </c>
      <c r="K359" s="192" t="s">
        <v>1013</v>
      </c>
      <c r="L359" s="185">
        <v>2.2999999999999998</v>
      </c>
      <c r="M359" s="185">
        <f t="shared" si="115"/>
        <v>1.5035570360594108</v>
      </c>
      <c r="N359" s="193" t="s">
        <v>1016</v>
      </c>
      <c r="O359" s="185">
        <v>3.36</v>
      </c>
      <c r="P359" s="185">
        <f t="shared" si="119"/>
        <v>2.1965007135476613</v>
      </c>
      <c r="Q359" s="194" t="s">
        <v>1019</v>
      </c>
      <c r="R359" s="185"/>
      <c r="S359" s="185"/>
      <c r="T359" s="185"/>
      <c r="U359" s="200">
        <v>23.4</v>
      </c>
      <c r="V359" s="188">
        <f t="shared" si="117"/>
        <v>11.721207676758798</v>
      </c>
    </row>
    <row r="361" spans="1:22" ht="14.25">
      <c r="A361" s="434" t="s">
        <v>1515</v>
      </c>
      <c r="B361" s="435"/>
      <c r="C361" s="435"/>
      <c r="D361" s="435"/>
      <c r="E361" s="435"/>
      <c r="F361" s="435"/>
      <c r="G361" s="435"/>
      <c r="H361" s="435"/>
      <c r="I361" s="435"/>
      <c r="J361" s="435"/>
      <c r="K361" s="435"/>
      <c r="L361" s="435"/>
      <c r="M361" s="435"/>
      <c r="N361" s="435"/>
      <c r="O361" s="435"/>
      <c r="P361" s="435"/>
      <c r="Q361" s="435"/>
      <c r="R361" s="435"/>
      <c r="S361" s="435"/>
      <c r="T361" s="435"/>
    </row>
    <row r="362" spans="1:22" ht="14.25">
      <c r="A362" s="183" t="s">
        <v>1516</v>
      </c>
      <c r="B362" s="183" t="s">
        <v>1501</v>
      </c>
      <c r="C362" s="183" t="s">
        <v>1052</v>
      </c>
      <c r="D362" s="183" t="s">
        <v>1002</v>
      </c>
      <c r="E362" s="436" t="s">
        <v>1003</v>
      </c>
      <c r="F362" s="435"/>
      <c r="G362" s="183" t="s">
        <v>1002</v>
      </c>
      <c r="H362" s="436" t="s">
        <v>1004</v>
      </c>
      <c r="I362" s="435"/>
      <c r="J362" s="183" t="s">
        <v>1002</v>
      </c>
      <c r="K362" s="436" t="s">
        <v>1005</v>
      </c>
      <c r="L362" s="435"/>
      <c r="M362" s="183" t="s">
        <v>1002</v>
      </c>
      <c r="N362" s="436" t="s">
        <v>1006</v>
      </c>
      <c r="O362" s="435"/>
      <c r="P362" s="183" t="s">
        <v>1002</v>
      </c>
      <c r="Q362" s="436" t="s">
        <v>1046</v>
      </c>
      <c r="R362" s="435"/>
      <c r="S362" s="183" t="s">
        <v>1007</v>
      </c>
      <c r="T362" s="183" t="s">
        <v>1008</v>
      </c>
    </row>
    <row r="363" spans="1:22" ht="12.75">
      <c r="A363" s="202" t="s">
        <v>1043</v>
      </c>
      <c r="B363" s="195" t="s">
        <v>1517</v>
      </c>
      <c r="C363" s="204" t="s">
        <v>56</v>
      </c>
      <c r="D363" s="195">
        <v>2.23</v>
      </c>
      <c r="E363" s="188">
        <f t="shared" ref="E363:E368" si="120">D363/SQRT(S363/10)</f>
        <v>1.2023354212183384</v>
      </c>
      <c r="F363" s="205" t="s">
        <v>1014</v>
      </c>
      <c r="G363" s="195">
        <v>1.85</v>
      </c>
      <c r="H363" s="188">
        <f t="shared" ref="H363:H368" si="121">G363/SQRT(S363/10)</f>
        <v>0.99745315213180541</v>
      </c>
      <c r="I363" s="206" t="s">
        <v>1012</v>
      </c>
      <c r="J363" s="195">
        <v>3.2</v>
      </c>
      <c r="K363" s="188">
        <f t="shared" ref="K363:K368" si="122">J363/SQRT(S363/10)</f>
        <v>1.7253243712550148</v>
      </c>
      <c r="L363" s="187" t="s">
        <v>1027</v>
      </c>
      <c r="M363" s="195">
        <v>5.12</v>
      </c>
      <c r="N363" s="188">
        <f t="shared" ref="N363:N367" si="123">M363/SQRT(S363/10)</f>
        <v>2.7605189940080237</v>
      </c>
      <c r="O363" s="189" t="s">
        <v>1011</v>
      </c>
      <c r="P363" s="195">
        <v>2.2400000000000002</v>
      </c>
      <c r="Q363" s="188">
        <f>P363/SQRT(S363/10)</f>
        <v>1.2077270598785104</v>
      </c>
      <c r="R363" s="194" t="s">
        <v>1019</v>
      </c>
      <c r="S363" s="195">
        <v>34.4</v>
      </c>
      <c r="T363" s="188">
        <f t="shared" ref="T363:T368" si="124">SUM(E363,H363,K363,N363,Q363)</f>
        <v>7.893358998491693</v>
      </c>
    </row>
    <row r="364" spans="1:22" ht="14.25">
      <c r="A364" s="199" t="s">
        <v>1514</v>
      </c>
      <c r="B364" s="195" t="s">
        <v>1517</v>
      </c>
      <c r="C364" s="204" t="s">
        <v>56</v>
      </c>
      <c r="D364" s="195">
        <v>2.5</v>
      </c>
      <c r="E364" s="188">
        <f t="shared" si="120"/>
        <v>1.201423328330532</v>
      </c>
      <c r="F364" s="205" t="s">
        <v>1014</v>
      </c>
      <c r="G364" s="195">
        <v>2.08</v>
      </c>
      <c r="H364" s="188">
        <f t="shared" si="121"/>
        <v>0.99958420917100266</v>
      </c>
      <c r="I364" s="206" t="s">
        <v>1012</v>
      </c>
      <c r="J364" s="195">
        <v>6.46</v>
      </c>
      <c r="K364" s="188">
        <f t="shared" si="122"/>
        <v>3.1044778804060944</v>
      </c>
      <c r="L364" s="187" t="s">
        <v>1027</v>
      </c>
      <c r="M364" s="195">
        <v>6.1</v>
      </c>
      <c r="N364" s="188">
        <f t="shared" si="123"/>
        <v>2.9314729211264976</v>
      </c>
      <c r="O364" s="189" t="s">
        <v>1011</v>
      </c>
      <c r="P364" s="181"/>
      <c r="Q364" s="181"/>
      <c r="R364" s="181"/>
      <c r="S364" s="195">
        <v>43.3</v>
      </c>
      <c r="T364" s="188">
        <f t="shared" si="124"/>
        <v>8.2369583390341266</v>
      </c>
    </row>
    <row r="365" spans="1:22" ht="14.25">
      <c r="A365" s="202" t="s">
        <v>1043</v>
      </c>
      <c r="B365" s="195" t="s">
        <v>1518</v>
      </c>
      <c r="C365" s="204" t="s">
        <v>56</v>
      </c>
      <c r="D365" s="195">
        <v>2.17</v>
      </c>
      <c r="E365" s="188">
        <f t="shared" si="120"/>
        <v>1.0020128994909538</v>
      </c>
      <c r="F365" s="205" t="s">
        <v>1014</v>
      </c>
      <c r="G365" s="195">
        <v>2.17</v>
      </c>
      <c r="H365" s="188">
        <f t="shared" si="121"/>
        <v>1.0020128994909538</v>
      </c>
      <c r="I365" s="206" t="s">
        <v>1012</v>
      </c>
      <c r="J365" s="195">
        <v>5.28</v>
      </c>
      <c r="K365" s="188">
        <f t="shared" si="122"/>
        <v>2.4380774697291416</v>
      </c>
      <c r="L365" s="187" t="s">
        <v>1027</v>
      </c>
      <c r="M365" s="195">
        <v>2.31</v>
      </c>
      <c r="N365" s="188">
        <f t="shared" si="123"/>
        <v>1.0666588930064995</v>
      </c>
      <c r="O365" s="193" t="s">
        <v>1016</v>
      </c>
      <c r="P365" s="181"/>
      <c r="Q365" s="181"/>
      <c r="R365" s="181"/>
      <c r="S365" s="195">
        <v>46.9</v>
      </c>
      <c r="T365" s="188">
        <f t="shared" si="124"/>
        <v>5.5087621617175486</v>
      </c>
    </row>
    <row r="366" spans="1:22" ht="14.25">
      <c r="A366" s="199" t="s">
        <v>1514</v>
      </c>
      <c r="B366" s="195" t="s">
        <v>1518</v>
      </c>
      <c r="C366" s="204" t="s">
        <v>56</v>
      </c>
      <c r="D366" s="195">
        <v>2.2599999999999998</v>
      </c>
      <c r="E366" s="188">
        <f t="shared" si="120"/>
        <v>0.99976513876060769</v>
      </c>
      <c r="F366" s="205" t="s">
        <v>1014</v>
      </c>
      <c r="G366" s="195">
        <v>2.2599999999999998</v>
      </c>
      <c r="H366" s="188">
        <f t="shared" si="121"/>
        <v>0.99976513876060769</v>
      </c>
      <c r="I366" s="206" t="s">
        <v>1012</v>
      </c>
      <c r="J366" s="195">
        <v>5.86</v>
      </c>
      <c r="K366" s="188">
        <f t="shared" si="122"/>
        <v>2.5923113774943194</v>
      </c>
      <c r="L366" s="187" t="s">
        <v>1027</v>
      </c>
      <c r="M366" s="195">
        <v>2.76</v>
      </c>
      <c r="N366" s="188">
        <f t="shared" si="123"/>
        <v>1.2209521163625121</v>
      </c>
      <c r="O366" s="194" t="s">
        <v>1019</v>
      </c>
      <c r="P366" s="181"/>
      <c r="Q366" s="181"/>
      <c r="R366" s="181"/>
      <c r="S366" s="195">
        <v>51.1</v>
      </c>
      <c r="T366" s="188">
        <f t="shared" si="124"/>
        <v>5.8127937713780469</v>
      </c>
    </row>
    <row r="367" spans="1:22" ht="14.25">
      <c r="A367" s="202" t="s">
        <v>1043</v>
      </c>
      <c r="B367" s="195" t="s">
        <v>1519</v>
      </c>
      <c r="C367" s="204" t="s">
        <v>56</v>
      </c>
      <c r="D367" s="195">
        <v>4.78</v>
      </c>
      <c r="E367" s="188">
        <f t="shared" si="120"/>
        <v>2.7597342867264114</v>
      </c>
      <c r="F367" s="187" t="s">
        <v>1027</v>
      </c>
      <c r="G367" s="195">
        <v>1.73</v>
      </c>
      <c r="H367" s="188">
        <f t="shared" si="121"/>
        <v>0.99881596569805264</v>
      </c>
      <c r="I367" s="206" t="s">
        <v>1012</v>
      </c>
      <c r="J367" s="195">
        <v>0.35</v>
      </c>
      <c r="K367" s="188">
        <f t="shared" si="122"/>
        <v>0.20207259421636903</v>
      </c>
      <c r="L367" s="194" t="s">
        <v>1019</v>
      </c>
      <c r="M367" s="195">
        <v>2.09</v>
      </c>
      <c r="N367" s="188">
        <f t="shared" si="123"/>
        <v>1.2066620626063178</v>
      </c>
      <c r="O367" s="193" t="s">
        <v>1016</v>
      </c>
      <c r="P367" s="181"/>
      <c r="Q367" s="181"/>
      <c r="R367" s="181"/>
      <c r="S367" s="195">
        <v>30</v>
      </c>
      <c r="T367" s="188">
        <f t="shared" si="124"/>
        <v>5.1672849092471509</v>
      </c>
    </row>
    <row r="368" spans="1:22" ht="14.25">
      <c r="A368" s="199" t="s">
        <v>1514</v>
      </c>
      <c r="B368" s="195" t="s">
        <v>1519</v>
      </c>
      <c r="C368" s="204" t="s">
        <v>56</v>
      </c>
      <c r="D368" s="195">
        <v>5.43</v>
      </c>
      <c r="E368" s="188">
        <f t="shared" si="120"/>
        <v>2.9319244120572909</v>
      </c>
      <c r="F368" s="187" t="s">
        <v>1027</v>
      </c>
      <c r="G368" s="195">
        <v>1.85</v>
      </c>
      <c r="H368" s="188">
        <f t="shared" si="121"/>
        <v>0.99890610723867201</v>
      </c>
      <c r="I368" s="206" t="s">
        <v>1012</v>
      </c>
      <c r="J368" s="195">
        <v>2.93</v>
      </c>
      <c r="K368" s="188">
        <f t="shared" si="122"/>
        <v>1.582051294167194</v>
      </c>
      <c r="L368" s="194" t="s">
        <v>1019</v>
      </c>
      <c r="M368" s="181"/>
      <c r="N368" s="181"/>
      <c r="O368" s="181"/>
      <c r="P368" s="181"/>
      <c r="Q368" s="181"/>
      <c r="R368" s="181"/>
      <c r="S368" s="195">
        <v>34.299999999999997</v>
      </c>
      <c r="T368" s="188">
        <f t="shared" si="124"/>
        <v>5.5128818134631565</v>
      </c>
    </row>
  </sheetData>
  <mergeCells count="87">
    <mergeCell ref="A204:P204"/>
    <mergeCell ref="A4:P4"/>
    <mergeCell ref="A41:X41"/>
    <mergeCell ref="A152:P152"/>
    <mergeCell ref="A170:P170"/>
    <mergeCell ref="D5:E5"/>
    <mergeCell ref="G5:H5"/>
    <mergeCell ref="J5:K5"/>
    <mergeCell ref="M5:N5"/>
    <mergeCell ref="R42:S42"/>
    <mergeCell ref="U42:V42"/>
    <mergeCell ref="F42:G42"/>
    <mergeCell ref="I42:J42"/>
    <mergeCell ref="L42:M42"/>
    <mergeCell ref="A131:O131"/>
    <mergeCell ref="O42:P42"/>
    <mergeCell ref="A119:X119"/>
    <mergeCell ref="D171:E171"/>
    <mergeCell ref="G171:H171"/>
    <mergeCell ref="J171:K171"/>
    <mergeCell ref="M171:N171"/>
    <mergeCell ref="A122:X122"/>
    <mergeCell ref="A128:X128"/>
    <mergeCell ref="E250:F250"/>
    <mergeCell ref="H250:I250"/>
    <mergeCell ref="K250:L250"/>
    <mergeCell ref="E225:F225"/>
    <mergeCell ref="H225:I225"/>
    <mergeCell ref="K225:L225"/>
    <mergeCell ref="A224:Q224"/>
    <mergeCell ref="A218:Q218"/>
    <mergeCell ref="E219:F219"/>
    <mergeCell ref="H219:I219"/>
    <mergeCell ref="K219:L219"/>
    <mergeCell ref="N219:O219"/>
    <mergeCell ref="H271:I271"/>
    <mergeCell ref="K271:L271"/>
    <mergeCell ref="N271:O271"/>
    <mergeCell ref="Q271:R271"/>
    <mergeCell ref="N225:O225"/>
    <mergeCell ref="C310:D310"/>
    <mergeCell ref="F310:G310"/>
    <mergeCell ref="I310:J310"/>
    <mergeCell ref="L310:M310"/>
    <mergeCell ref="A309:O309"/>
    <mergeCell ref="C301:D301"/>
    <mergeCell ref="F301:G301"/>
    <mergeCell ref="I301:J301"/>
    <mergeCell ref="L301:M301"/>
    <mergeCell ref="C132:D132"/>
    <mergeCell ref="F132:G132"/>
    <mergeCell ref="I132:J132"/>
    <mergeCell ref="L132:M132"/>
    <mergeCell ref="A189:P189"/>
    <mergeCell ref="A291:N291"/>
    <mergeCell ref="E292:F292"/>
    <mergeCell ref="H292:I292"/>
    <mergeCell ref="K292:L292"/>
    <mergeCell ref="A300:O300"/>
    <mergeCell ref="A270:T270"/>
    <mergeCell ref="E271:F271"/>
    <mergeCell ref="I344:J344"/>
    <mergeCell ref="L344:M344"/>
    <mergeCell ref="A330:N330"/>
    <mergeCell ref="C331:D331"/>
    <mergeCell ref="F331:G331"/>
    <mergeCell ref="A336:U336"/>
    <mergeCell ref="F337:G337"/>
    <mergeCell ref="I337:J337"/>
    <mergeCell ref="L337:M337"/>
    <mergeCell ref="O337:P337"/>
    <mergeCell ref="R337:S337"/>
    <mergeCell ref="A343:N343"/>
    <mergeCell ref="C344:D344"/>
    <mergeCell ref="F344:G344"/>
    <mergeCell ref="A361:T361"/>
    <mergeCell ref="E362:F362"/>
    <mergeCell ref="H362:I362"/>
    <mergeCell ref="K362:L362"/>
    <mergeCell ref="N362:O362"/>
    <mergeCell ref="Q362:R362"/>
    <mergeCell ref="A349:V349"/>
    <mergeCell ref="G350:H350"/>
    <mergeCell ref="J350:K350"/>
    <mergeCell ref="M350:N350"/>
    <mergeCell ref="P350:Q350"/>
    <mergeCell ref="S350:T350"/>
  </mergeCells>
  <phoneticPr fontId="5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 codeName="Sheet20">
    <tabColor rgb="FFFFFF00"/>
  </sheetPr>
  <dimension ref="A2:R63"/>
  <sheetViews>
    <sheetView workbookViewId="0">
      <pane xSplit="18" ySplit="2" topLeftCell="S3" activePane="bottomRight" state="frozen"/>
      <selection activeCell="T49" sqref="T49"/>
      <selection pane="topRight" activeCell="T49" sqref="T49"/>
      <selection pane="bottomLeft" activeCell="T49" sqref="T49"/>
      <selection pane="bottomRight" activeCell="J34" sqref="J34"/>
    </sheetView>
  </sheetViews>
  <sheetFormatPr defaultRowHeight="13.5"/>
  <cols>
    <col min="1" max="1" width="15.5" style="1" bestFit="1" customWidth="1"/>
    <col min="2" max="4" width="9.5" style="1" bestFit="1" customWidth="1"/>
    <col min="5" max="16384" width="9.33203125" style="1"/>
  </cols>
  <sheetData>
    <row r="2" spans="1:18" ht="14.25" thickBot="1"/>
    <row r="3" spans="1:18" ht="25.5" customHeight="1" thickTop="1" thickBot="1">
      <c r="A3" s="27"/>
      <c r="B3" s="28"/>
      <c r="C3" s="28"/>
      <c r="D3" s="28" t="s">
        <v>287</v>
      </c>
      <c r="E3" s="28"/>
      <c r="F3" s="28"/>
      <c r="G3" s="28" t="s">
        <v>292</v>
      </c>
      <c r="H3" s="28"/>
      <c r="I3" s="28"/>
      <c r="J3" s="28" t="s">
        <v>509</v>
      </c>
      <c r="K3" s="28"/>
      <c r="L3" s="28"/>
      <c r="M3" s="28" t="s">
        <v>298</v>
      </c>
      <c r="N3" s="28"/>
      <c r="O3" s="28"/>
      <c r="P3" s="28" t="s">
        <v>304</v>
      </c>
      <c r="Q3" s="28"/>
      <c r="R3" s="29"/>
    </row>
    <row r="4" spans="1:18" ht="15" thickTop="1" thickBot="1">
      <c r="A4" s="15" t="s">
        <v>282</v>
      </c>
      <c r="B4" s="12"/>
      <c r="C4" s="12"/>
      <c r="D4" s="15" t="s">
        <v>288</v>
      </c>
      <c r="E4" s="12"/>
      <c r="F4" s="12"/>
      <c r="G4" s="15" t="s">
        <v>293</v>
      </c>
      <c r="H4" s="12"/>
      <c r="I4" s="12"/>
      <c r="J4" s="15" t="s">
        <v>295</v>
      </c>
      <c r="K4" s="12"/>
      <c r="L4" s="12"/>
      <c r="M4" s="15" t="s">
        <v>299</v>
      </c>
      <c r="N4" s="12"/>
      <c r="O4" s="12"/>
      <c r="P4" s="15" t="s">
        <v>305</v>
      </c>
      <c r="Q4" s="18"/>
      <c r="R4" s="14"/>
    </row>
    <row r="5" spans="1:18" ht="15" thickTop="1" thickBot="1">
      <c r="A5" s="21" t="s">
        <v>283</v>
      </c>
      <c r="B5" s="25">
        <v>0.16</v>
      </c>
      <c r="C5" s="18"/>
      <c r="D5" s="21" t="s">
        <v>283</v>
      </c>
      <c r="E5" s="25">
        <v>0.15</v>
      </c>
      <c r="F5" s="18"/>
      <c r="G5" s="21" t="s">
        <v>283</v>
      </c>
      <c r="H5" s="25">
        <v>0.1</v>
      </c>
      <c r="I5" s="18"/>
      <c r="J5" s="21" t="s">
        <v>283</v>
      </c>
      <c r="K5" s="25">
        <v>0.1</v>
      </c>
      <c r="L5" s="18"/>
      <c r="M5" s="21" t="s">
        <v>283</v>
      </c>
      <c r="N5" s="25">
        <v>0.1</v>
      </c>
      <c r="O5" s="18"/>
      <c r="P5" s="21" t="s">
        <v>283</v>
      </c>
      <c r="Q5" s="25">
        <v>0.1</v>
      </c>
      <c r="R5" s="14"/>
    </row>
    <row r="6" spans="1:18" ht="15" thickTop="1" thickBot="1">
      <c r="A6" s="21" t="s">
        <v>284</v>
      </c>
      <c r="B6" s="25">
        <v>0.05</v>
      </c>
      <c r="C6" s="18"/>
      <c r="D6" s="21" t="s">
        <v>284</v>
      </c>
      <c r="E6" s="25">
        <v>0</v>
      </c>
      <c r="F6" s="18"/>
      <c r="G6" s="21" t="s">
        <v>284</v>
      </c>
      <c r="H6" s="25">
        <v>0</v>
      </c>
      <c r="I6" s="18"/>
      <c r="J6" s="21" t="s">
        <v>284</v>
      </c>
      <c r="K6" s="25">
        <v>0</v>
      </c>
      <c r="L6" s="18"/>
      <c r="M6" s="21" t="s">
        <v>284</v>
      </c>
      <c r="N6" s="25">
        <v>0.01</v>
      </c>
      <c r="O6" s="18"/>
      <c r="P6" s="21" t="s">
        <v>284</v>
      </c>
      <c r="Q6" s="25">
        <v>0.02</v>
      </c>
      <c r="R6" s="14"/>
    </row>
    <row r="7" spans="1:18" ht="15" thickTop="1" thickBot="1">
      <c r="A7" s="21"/>
      <c r="B7" s="18"/>
      <c r="C7" s="18"/>
      <c r="D7" s="21"/>
      <c r="E7" s="18"/>
      <c r="F7" s="18"/>
      <c r="G7" s="21"/>
      <c r="H7" s="18"/>
      <c r="I7" s="18"/>
      <c r="J7" s="21"/>
      <c r="K7" s="18"/>
      <c r="L7" s="18"/>
      <c r="M7" s="21"/>
      <c r="N7" s="18"/>
      <c r="O7" s="18"/>
      <c r="P7" s="21"/>
      <c r="Q7" s="18"/>
      <c r="R7" s="14"/>
    </row>
    <row r="8" spans="1:18" ht="15" thickTop="1" thickBot="1">
      <c r="A8" s="15" t="s">
        <v>285</v>
      </c>
      <c r="B8" s="18"/>
      <c r="C8" s="18"/>
      <c r="D8" s="15" t="s">
        <v>289</v>
      </c>
      <c r="E8" s="18"/>
      <c r="F8" s="18"/>
      <c r="G8" s="15" t="s">
        <v>294</v>
      </c>
      <c r="H8" s="18"/>
      <c r="I8" s="18"/>
      <c r="J8" s="15" t="s">
        <v>296</v>
      </c>
      <c r="K8" s="18"/>
      <c r="L8" s="18"/>
      <c r="M8" s="15" t="s">
        <v>300</v>
      </c>
      <c r="N8" s="12"/>
      <c r="O8" s="12"/>
      <c r="P8" s="15" t="s">
        <v>306</v>
      </c>
      <c r="Q8" s="18"/>
      <c r="R8" s="14"/>
    </row>
    <row r="9" spans="1:18" ht="15" thickTop="1" thickBot="1">
      <c r="A9" s="21" t="s">
        <v>283</v>
      </c>
      <c r="B9" s="25">
        <v>0.1</v>
      </c>
      <c r="C9" s="18"/>
      <c r="D9" s="21" t="s">
        <v>283</v>
      </c>
      <c r="E9" s="25">
        <v>0.1</v>
      </c>
      <c r="F9" s="18"/>
      <c r="G9" s="21" t="s">
        <v>283</v>
      </c>
      <c r="H9" s="25">
        <v>7.0000000000000007E-2</v>
      </c>
      <c r="I9" s="18"/>
      <c r="J9" s="21" t="s">
        <v>283</v>
      </c>
      <c r="K9" s="25">
        <v>0.06</v>
      </c>
      <c r="L9" s="18"/>
      <c r="M9" s="21" t="s">
        <v>283</v>
      </c>
      <c r="N9" s="25">
        <v>0.1</v>
      </c>
      <c r="O9" s="18"/>
      <c r="P9" s="21" t="s">
        <v>283</v>
      </c>
      <c r="Q9" s="25">
        <v>0.05</v>
      </c>
      <c r="R9" s="14"/>
    </row>
    <row r="10" spans="1:18" ht="15" thickTop="1" thickBot="1">
      <c r="A10" s="21" t="s">
        <v>284</v>
      </c>
      <c r="B10" s="25">
        <v>0.01</v>
      </c>
      <c r="C10" s="18"/>
      <c r="D10" s="21" t="s">
        <v>284</v>
      </c>
      <c r="E10" s="25">
        <v>0</v>
      </c>
      <c r="F10" s="18"/>
      <c r="G10" s="21" t="s">
        <v>284</v>
      </c>
      <c r="H10" s="25">
        <v>0.01</v>
      </c>
      <c r="I10" s="18"/>
      <c r="J10" s="21" t="s">
        <v>284</v>
      </c>
      <c r="K10" s="25">
        <v>0.01</v>
      </c>
      <c r="L10" s="18"/>
      <c r="M10" s="21" t="s">
        <v>284</v>
      </c>
      <c r="N10" s="25">
        <v>0.01</v>
      </c>
      <c r="O10" s="18"/>
      <c r="P10" s="21" t="s">
        <v>284</v>
      </c>
      <c r="Q10" s="25">
        <v>0</v>
      </c>
      <c r="R10" s="14"/>
    </row>
    <row r="11" spans="1:18" ht="15" thickTop="1" thickBot="1">
      <c r="A11" s="21"/>
      <c r="B11" s="18"/>
      <c r="C11" s="18"/>
      <c r="D11" s="21"/>
      <c r="E11" s="18"/>
      <c r="F11" s="18"/>
      <c r="G11" s="21"/>
      <c r="H11" s="18"/>
      <c r="I11" s="18"/>
      <c r="J11" s="21"/>
      <c r="K11" s="18"/>
      <c r="L11" s="18"/>
      <c r="M11" s="21"/>
      <c r="N11" s="18"/>
      <c r="O11" s="18"/>
      <c r="P11" s="21"/>
      <c r="Q11" s="18"/>
      <c r="R11" s="14"/>
    </row>
    <row r="12" spans="1:18" ht="15" thickTop="1" thickBot="1">
      <c r="A12" s="15" t="s">
        <v>286</v>
      </c>
      <c r="B12" s="18"/>
      <c r="C12" s="18"/>
      <c r="D12" s="15" t="s">
        <v>290</v>
      </c>
      <c r="E12" s="12"/>
      <c r="F12" s="12"/>
      <c r="G12" s="21"/>
      <c r="H12" s="18"/>
      <c r="I12" s="18"/>
      <c r="J12" s="15" t="s">
        <v>297</v>
      </c>
      <c r="K12" s="18"/>
      <c r="L12" s="18"/>
      <c r="M12" s="15" t="s">
        <v>301</v>
      </c>
      <c r="N12" s="12"/>
      <c r="O12" s="12"/>
      <c r="P12" s="15" t="s">
        <v>307</v>
      </c>
      <c r="Q12" s="18"/>
      <c r="R12" s="14"/>
    </row>
    <row r="13" spans="1:18" ht="15" thickTop="1" thickBot="1">
      <c r="A13" s="21" t="s">
        <v>283</v>
      </c>
      <c r="B13" s="25">
        <v>7.0000000000000007E-2</v>
      </c>
      <c r="C13" s="18"/>
      <c r="D13" s="21" t="s">
        <v>283</v>
      </c>
      <c r="E13" s="25">
        <v>0.1</v>
      </c>
      <c r="F13" s="18"/>
      <c r="G13" s="21"/>
      <c r="H13" s="18"/>
      <c r="I13" s="18"/>
      <c r="J13" s="21" t="s">
        <v>283</v>
      </c>
      <c r="K13" s="25">
        <v>0.05</v>
      </c>
      <c r="L13" s="18"/>
      <c r="M13" s="21" t="s">
        <v>283</v>
      </c>
      <c r="N13" s="25">
        <v>0.08</v>
      </c>
      <c r="O13" s="18"/>
      <c r="P13" s="21" t="s">
        <v>283</v>
      </c>
      <c r="Q13" s="26">
        <v>0.03</v>
      </c>
      <c r="R13" s="14"/>
    </row>
    <row r="14" spans="1:18" ht="15" thickTop="1" thickBot="1">
      <c r="A14" s="21" t="s">
        <v>284</v>
      </c>
      <c r="B14" s="25">
        <v>0.02</v>
      </c>
      <c r="C14" s="18"/>
      <c r="D14" s="21" t="s">
        <v>284</v>
      </c>
      <c r="E14" s="25">
        <v>0.01</v>
      </c>
      <c r="F14" s="18"/>
      <c r="G14" s="21"/>
      <c r="H14" s="18"/>
      <c r="I14" s="18"/>
      <c r="J14" s="21" t="s">
        <v>284</v>
      </c>
      <c r="K14" s="25">
        <v>0</v>
      </c>
      <c r="L14" s="18"/>
      <c r="M14" s="21" t="s">
        <v>284</v>
      </c>
      <c r="N14" s="25">
        <v>0.01</v>
      </c>
      <c r="O14" s="18"/>
      <c r="P14" s="21" t="s">
        <v>284</v>
      </c>
      <c r="Q14" s="26">
        <v>5.0000000000000001E-3</v>
      </c>
      <c r="R14" s="14"/>
    </row>
    <row r="15" spans="1:18" ht="15" thickTop="1" thickBot="1">
      <c r="A15" s="21"/>
      <c r="B15" s="18"/>
      <c r="C15" s="18"/>
      <c r="D15" s="21"/>
      <c r="E15" s="18"/>
      <c r="F15" s="18"/>
      <c r="G15" s="21"/>
      <c r="H15" s="18"/>
      <c r="I15" s="18"/>
      <c r="J15" s="21"/>
      <c r="K15" s="18"/>
      <c r="L15" s="18"/>
      <c r="M15" s="21"/>
      <c r="N15" s="18"/>
      <c r="O15" s="18"/>
      <c r="P15" s="21"/>
      <c r="Q15" s="18"/>
      <c r="R15" s="14"/>
    </row>
    <row r="16" spans="1:18" ht="15" thickTop="1" thickBot="1">
      <c r="A16" s="15" t="s">
        <v>308</v>
      </c>
      <c r="B16" s="18"/>
      <c r="C16" s="18"/>
      <c r="D16" s="15" t="s">
        <v>291</v>
      </c>
      <c r="E16" s="18"/>
      <c r="F16" s="18"/>
      <c r="G16" s="21"/>
      <c r="H16" s="18"/>
      <c r="I16" s="18"/>
      <c r="J16" s="21"/>
      <c r="K16" s="18"/>
      <c r="L16" s="18"/>
      <c r="M16" s="15" t="s">
        <v>302</v>
      </c>
      <c r="N16" s="18"/>
      <c r="O16" s="18"/>
      <c r="P16" s="21"/>
      <c r="Q16" s="18"/>
      <c r="R16" s="14"/>
    </row>
    <row r="17" spans="1:18" ht="15" thickTop="1" thickBot="1">
      <c r="A17" s="21" t="s">
        <v>283</v>
      </c>
      <c r="B17" s="25">
        <v>0.08</v>
      </c>
      <c r="C17" s="18"/>
      <c r="D17" s="21" t="s">
        <v>283</v>
      </c>
      <c r="E17" s="25">
        <v>0.03</v>
      </c>
      <c r="F17" s="18"/>
      <c r="G17" s="21"/>
      <c r="H17" s="18"/>
      <c r="I17" s="18"/>
      <c r="J17" s="21"/>
      <c r="K17" s="18"/>
      <c r="L17" s="18"/>
      <c r="M17" s="21" t="s">
        <v>283</v>
      </c>
      <c r="N17" s="26">
        <v>4.4999999999999998E-2</v>
      </c>
      <c r="O17" s="18"/>
      <c r="P17" s="21"/>
      <c r="Q17" s="18"/>
      <c r="R17" s="14"/>
    </row>
    <row r="18" spans="1:18" ht="15" thickTop="1" thickBot="1">
      <c r="A18" s="21" t="s">
        <v>284</v>
      </c>
      <c r="B18" s="26">
        <v>1.2E-2</v>
      </c>
      <c r="C18" s="18"/>
      <c r="D18" s="21" t="s">
        <v>284</v>
      </c>
      <c r="E18" s="25">
        <v>0.01</v>
      </c>
      <c r="F18" s="18"/>
      <c r="G18" s="21"/>
      <c r="H18" s="18"/>
      <c r="I18" s="18"/>
      <c r="J18" s="21"/>
      <c r="K18" s="18"/>
      <c r="L18" s="18"/>
      <c r="M18" s="21" t="s">
        <v>284</v>
      </c>
      <c r="N18" s="25">
        <v>0</v>
      </c>
      <c r="O18" s="18"/>
      <c r="P18" s="21"/>
      <c r="Q18" s="18"/>
      <c r="R18" s="14"/>
    </row>
    <row r="19" spans="1:18" ht="15" thickTop="1" thickBot="1">
      <c r="A19" s="21"/>
      <c r="B19" s="18"/>
      <c r="C19" s="18"/>
      <c r="D19" s="21"/>
      <c r="E19" s="18"/>
      <c r="F19" s="18"/>
      <c r="G19" s="21"/>
      <c r="H19" s="18"/>
      <c r="I19" s="18"/>
      <c r="J19" s="21"/>
      <c r="K19" s="18"/>
      <c r="L19" s="18"/>
      <c r="M19" s="21"/>
      <c r="N19" s="18"/>
      <c r="O19" s="18"/>
      <c r="P19" s="21"/>
      <c r="Q19" s="18"/>
      <c r="R19" s="14"/>
    </row>
    <row r="20" spans="1:18" ht="15" thickTop="1" thickBot="1">
      <c r="A20" s="21"/>
      <c r="B20" s="18"/>
      <c r="C20" s="18"/>
      <c r="D20" s="21"/>
      <c r="E20" s="18"/>
      <c r="F20" s="18"/>
      <c r="G20" s="21"/>
      <c r="H20" s="18"/>
      <c r="I20" s="18"/>
      <c r="J20" s="21"/>
      <c r="K20" s="18"/>
      <c r="L20" s="18"/>
      <c r="M20" s="15" t="s">
        <v>303</v>
      </c>
      <c r="N20" s="18"/>
      <c r="O20" s="18"/>
      <c r="P20" s="21"/>
      <c r="Q20" s="18"/>
      <c r="R20" s="14"/>
    </row>
    <row r="21" spans="1:18" ht="15" thickTop="1" thickBot="1">
      <c r="A21" s="21"/>
      <c r="B21" s="18"/>
      <c r="C21" s="18"/>
      <c r="D21" s="21"/>
      <c r="E21" s="18"/>
      <c r="F21" s="18"/>
      <c r="G21" s="21"/>
      <c r="H21" s="18"/>
      <c r="I21" s="18"/>
      <c r="J21" s="21"/>
      <c r="K21" s="18"/>
      <c r="L21" s="18"/>
      <c r="M21" s="21" t="s">
        <v>283</v>
      </c>
      <c r="N21" s="26">
        <v>0.03</v>
      </c>
      <c r="O21" s="18"/>
      <c r="P21" s="21"/>
      <c r="Q21" s="18"/>
      <c r="R21" s="14"/>
    </row>
    <row r="22" spans="1:18" ht="15" thickTop="1" thickBot="1">
      <c r="A22" s="21"/>
      <c r="B22" s="18"/>
      <c r="C22" s="18"/>
      <c r="D22" s="21"/>
      <c r="E22" s="18"/>
      <c r="F22" s="18"/>
      <c r="G22" s="21"/>
      <c r="H22" s="18"/>
      <c r="I22" s="18"/>
      <c r="J22" s="21"/>
      <c r="K22" s="18"/>
      <c r="L22" s="18"/>
      <c r="M22" s="21" t="s">
        <v>284</v>
      </c>
      <c r="N22" s="25">
        <v>0</v>
      </c>
      <c r="O22" s="18"/>
      <c r="P22" s="21"/>
      <c r="Q22" s="18"/>
      <c r="R22" s="14"/>
    </row>
    <row r="23" spans="1:18" ht="14.25" thickTop="1"/>
    <row r="25" spans="1:18" ht="14.25">
      <c r="A25" s="91" t="s">
        <v>947</v>
      </c>
      <c r="B25" s="90">
        <v>2</v>
      </c>
      <c r="C25" s="90"/>
      <c r="D25" s="90"/>
    </row>
    <row r="26" spans="1:18" ht="14.25">
      <c r="A26" s="91" t="s">
        <v>948</v>
      </c>
      <c r="B26" s="90">
        <v>1</v>
      </c>
      <c r="C26" s="90">
        <v>0</v>
      </c>
      <c r="D26" s="90">
        <v>0</v>
      </c>
    </row>
    <row r="27" spans="1:18" ht="14.25">
      <c r="A27" s="91" t="s">
        <v>949</v>
      </c>
      <c r="B27" s="90">
        <v>1</v>
      </c>
      <c r="C27" s="90">
        <v>4</v>
      </c>
      <c r="D27" s="90"/>
    </row>
    <row r="28" spans="1:18" ht="14.25">
      <c r="A28" s="91" t="s">
        <v>950</v>
      </c>
      <c r="B28" s="90">
        <v>1</v>
      </c>
      <c r="C28" s="90"/>
      <c r="D28" s="90"/>
    </row>
    <row r="29" spans="1:18" ht="14.25">
      <c r="A29" s="91" t="s">
        <v>951</v>
      </c>
      <c r="B29" s="90">
        <v>1</v>
      </c>
      <c r="C29" s="90">
        <v>0</v>
      </c>
      <c r="D29" s="90">
        <v>2</v>
      </c>
    </row>
    <row r="30" spans="1:18" ht="14.25">
      <c r="A30" s="91" t="s">
        <v>952</v>
      </c>
      <c r="B30" s="90">
        <v>1</v>
      </c>
      <c r="C30" s="90">
        <v>0</v>
      </c>
      <c r="D30" s="90">
        <v>2</v>
      </c>
    </row>
    <row r="31" spans="1:18" ht="14.25">
      <c r="A31" s="91" t="s">
        <v>953</v>
      </c>
      <c r="B31" s="90">
        <v>1</v>
      </c>
      <c r="C31" s="90">
        <v>1</v>
      </c>
      <c r="D31" s="90">
        <v>2</v>
      </c>
    </row>
    <row r="32" spans="1:18" ht="14.25">
      <c r="A32" s="91" t="s">
        <v>954</v>
      </c>
      <c r="B32" s="90">
        <v>1</v>
      </c>
      <c r="C32" s="90">
        <v>1.5</v>
      </c>
      <c r="D32" s="90">
        <v>2.5</v>
      </c>
    </row>
    <row r="33" spans="1:4" ht="14.25">
      <c r="A33" s="91" t="s">
        <v>955</v>
      </c>
      <c r="B33" s="90">
        <v>1</v>
      </c>
      <c r="C33" s="90">
        <v>0.5</v>
      </c>
      <c r="D33" s="90">
        <v>3</v>
      </c>
    </row>
    <row r="34" spans="1:4" ht="14.25">
      <c r="A34" s="91" t="s">
        <v>956</v>
      </c>
      <c r="B34" s="90">
        <v>1</v>
      </c>
      <c r="C34" s="90">
        <v>1</v>
      </c>
      <c r="D34" s="90">
        <v>3</v>
      </c>
    </row>
    <row r="35" spans="1:4" ht="14.25">
      <c r="A35" s="91" t="s">
        <v>957</v>
      </c>
      <c r="B35" s="90">
        <v>1</v>
      </c>
      <c r="C35" s="90">
        <v>0</v>
      </c>
      <c r="D35" s="90">
        <v>3</v>
      </c>
    </row>
    <row r="36" spans="1:4" ht="14.25">
      <c r="A36" s="91" t="s">
        <v>958</v>
      </c>
      <c r="B36" s="90">
        <v>1</v>
      </c>
      <c r="C36" s="90">
        <v>2</v>
      </c>
      <c r="D36" s="90">
        <v>4</v>
      </c>
    </row>
    <row r="37" spans="1:4" ht="14.25">
      <c r="A37" s="91" t="s">
        <v>959</v>
      </c>
      <c r="B37" s="90">
        <v>1</v>
      </c>
      <c r="C37" s="90">
        <v>2</v>
      </c>
      <c r="D37" s="90">
        <v>4</v>
      </c>
    </row>
    <row r="38" spans="1:4" ht="14.25">
      <c r="A38" s="91" t="s">
        <v>960</v>
      </c>
      <c r="B38" s="90">
        <v>1</v>
      </c>
      <c r="C38" s="90">
        <v>0</v>
      </c>
      <c r="D38" s="90">
        <v>4.5</v>
      </c>
    </row>
    <row r="39" spans="1:4" ht="14.25">
      <c r="A39" s="91" t="s">
        <v>961</v>
      </c>
      <c r="B39" s="90">
        <v>1</v>
      </c>
      <c r="C39" s="90">
        <v>1</v>
      </c>
      <c r="D39" s="90" t="s">
        <v>753</v>
      </c>
    </row>
    <row r="40" spans="1:4" ht="14.25">
      <c r="A40" s="91" t="s">
        <v>962</v>
      </c>
      <c r="B40" s="90">
        <v>1</v>
      </c>
      <c r="C40" s="90">
        <v>3</v>
      </c>
      <c r="D40" s="90" t="s">
        <v>753</v>
      </c>
    </row>
    <row r="41" spans="1:4" ht="14.25">
      <c r="A41" s="91" t="s">
        <v>963</v>
      </c>
      <c r="B41" s="90">
        <v>1</v>
      </c>
      <c r="C41" s="90">
        <v>0</v>
      </c>
      <c r="D41" s="90" t="s">
        <v>753</v>
      </c>
    </row>
    <row r="42" spans="1:4" ht="14.25">
      <c r="A42" s="91" t="s">
        <v>964</v>
      </c>
      <c r="B42" s="90">
        <v>1</v>
      </c>
      <c r="C42" s="90">
        <v>1.5</v>
      </c>
      <c r="D42" s="90" t="s">
        <v>753</v>
      </c>
    </row>
    <row r="43" spans="1:4" ht="14.25">
      <c r="A43" s="91" t="s">
        <v>965</v>
      </c>
      <c r="B43" s="90">
        <v>1</v>
      </c>
      <c r="C43" s="90">
        <v>0</v>
      </c>
      <c r="D43" s="90" t="s">
        <v>753</v>
      </c>
    </row>
    <row r="44" spans="1:4" ht="14.25">
      <c r="A44" s="91" t="s">
        <v>966</v>
      </c>
      <c r="B44" s="90">
        <v>2</v>
      </c>
      <c r="C44" s="90">
        <v>2</v>
      </c>
      <c r="D44" s="90">
        <v>6</v>
      </c>
    </row>
    <row r="45" spans="1:4" ht="14.25">
      <c r="A45" s="91" t="s">
        <v>967</v>
      </c>
      <c r="B45" s="90">
        <v>1</v>
      </c>
      <c r="C45" s="90">
        <v>1</v>
      </c>
      <c r="D45" s="90">
        <v>6</v>
      </c>
    </row>
    <row r="46" spans="1:4" ht="14.25">
      <c r="A46" s="91" t="s">
        <v>968</v>
      </c>
      <c r="B46" s="90">
        <v>1</v>
      </c>
      <c r="C46" s="90">
        <v>1</v>
      </c>
      <c r="D46" s="90">
        <v>7</v>
      </c>
    </row>
    <row r="47" spans="1:4" ht="14.25">
      <c r="A47" s="91" t="s">
        <v>969</v>
      </c>
      <c r="B47" s="90">
        <v>1</v>
      </c>
      <c r="C47" s="90">
        <v>2</v>
      </c>
      <c r="D47" s="90">
        <v>7</v>
      </c>
    </row>
    <row r="48" spans="1:4" ht="14.25">
      <c r="A48" s="91" t="s">
        <v>970</v>
      </c>
      <c r="B48" s="90">
        <v>1</v>
      </c>
      <c r="C48" s="90">
        <v>1</v>
      </c>
      <c r="D48" s="90">
        <v>8</v>
      </c>
    </row>
    <row r="49" spans="1:4" ht="14.25">
      <c r="A49" s="91" t="s">
        <v>971</v>
      </c>
      <c r="B49" s="90">
        <v>1</v>
      </c>
      <c r="C49" s="90">
        <v>2</v>
      </c>
      <c r="D49" s="90">
        <v>10</v>
      </c>
    </row>
    <row r="50" spans="1:4" ht="14.25">
      <c r="A50" s="91" t="s">
        <v>972</v>
      </c>
      <c r="B50" s="90">
        <v>2</v>
      </c>
      <c r="C50" s="90">
        <v>1</v>
      </c>
      <c r="D50" s="90">
        <v>10</v>
      </c>
    </row>
    <row r="51" spans="1:4" ht="14.25">
      <c r="A51" s="91" t="s">
        <v>973</v>
      </c>
      <c r="B51" s="90">
        <v>1</v>
      </c>
      <c r="C51" s="90">
        <v>1</v>
      </c>
      <c r="D51" s="90">
        <v>10</v>
      </c>
    </row>
    <row r="52" spans="1:4" ht="14.25">
      <c r="A52" s="91" t="s">
        <v>974</v>
      </c>
      <c r="B52" s="90">
        <v>1</v>
      </c>
      <c r="C52" s="90">
        <v>1.5</v>
      </c>
      <c r="D52" s="90">
        <v>10</v>
      </c>
    </row>
    <row r="53" spans="1:4" ht="14.25">
      <c r="A53" s="91" t="s">
        <v>975</v>
      </c>
      <c r="B53" s="90">
        <v>1</v>
      </c>
      <c r="C53" s="90">
        <v>2</v>
      </c>
      <c r="D53" s="90">
        <v>10</v>
      </c>
    </row>
    <row r="54" spans="1:4" ht="14.25">
      <c r="A54" s="91" t="s">
        <v>976</v>
      </c>
      <c r="B54" s="90">
        <v>1</v>
      </c>
      <c r="C54" s="90">
        <v>0</v>
      </c>
      <c r="D54" s="90">
        <v>10</v>
      </c>
    </row>
    <row r="55" spans="1:4" ht="14.25">
      <c r="A55" s="91" t="s">
        <v>944</v>
      </c>
      <c r="B55" s="90">
        <v>1</v>
      </c>
      <c r="C55" s="90">
        <v>1</v>
      </c>
      <c r="D55" s="90">
        <v>10</v>
      </c>
    </row>
    <row r="56" spans="1:4" ht="14.25">
      <c r="A56" s="91" t="s">
        <v>945</v>
      </c>
      <c r="B56" s="90">
        <v>1</v>
      </c>
      <c r="C56" s="90">
        <v>1</v>
      </c>
      <c r="D56" s="90">
        <v>10</v>
      </c>
    </row>
    <row r="57" spans="1:4" ht="14.25">
      <c r="A57" s="91" t="s">
        <v>977</v>
      </c>
      <c r="B57" s="90">
        <v>1</v>
      </c>
      <c r="C57" s="90">
        <v>0</v>
      </c>
      <c r="D57" s="90">
        <v>10</v>
      </c>
    </row>
    <row r="58" spans="1:4" ht="14.25">
      <c r="A58" s="91" t="s">
        <v>978</v>
      </c>
      <c r="B58" s="90">
        <v>2</v>
      </c>
      <c r="C58" s="90">
        <v>0</v>
      </c>
      <c r="D58" s="90">
        <v>15</v>
      </c>
    </row>
    <row r="59" spans="1:4" ht="14.25">
      <c r="A59" s="91" t="s">
        <v>979</v>
      </c>
      <c r="B59" s="90">
        <v>1</v>
      </c>
      <c r="C59" s="90">
        <v>2</v>
      </c>
      <c r="D59" s="90">
        <v>16</v>
      </c>
    </row>
    <row r="60" spans="1:4" ht="14.25">
      <c r="A60" s="91" t="s">
        <v>980</v>
      </c>
      <c r="B60" s="90">
        <v>2</v>
      </c>
      <c r="C60" s="90">
        <v>0</v>
      </c>
      <c r="D60" s="90">
        <v>20</v>
      </c>
    </row>
    <row r="61" spans="1:4" ht="14.25">
      <c r="A61" s="91" t="s">
        <v>981</v>
      </c>
      <c r="B61" s="90">
        <v>1</v>
      </c>
      <c r="C61" s="90">
        <v>2.5</v>
      </c>
      <c r="D61" s="90">
        <v>25</v>
      </c>
    </row>
    <row r="62" spans="1:4" ht="14.25">
      <c r="A62" s="91" t="s">
        <v>982</v>
      </c>
      <c r="B62" s="90">
        <v>2</v>
      </c>
      <c r="C62" s="90">
        <v>2</v>
      </c>
      <c r="D62" s="90">
        <v>25</v>
      </c>
    </row>
    <row r="63" spans="1:4" ht="14.25">
      <c r="A63" s="91" t="s">
        <v>983</v>
      </c>
      <c r="B63" s="90">
        <v>1</v>
      </c>
      <c r="C63" s="90">
        <v>3.5</v>
      </c>
      <c r="D63" s="90">
        <v>35</v>
      </c>
    </row>
  </sheetData>
  <phoneticPr fontId="5" type="noConversion"/>
  <hyperlinks>
    <hyperlink ref="A25" r:id="rId1" tooltip="大麻桌布" display="http://ringofbrodgar.com/wiki/Hemp_Tablecloth" xr:uid="{00000000-0004-0000-1900-000000000000}"/>
    <hyperlink ref="A26" r:id="rId2" tooltip="摇椅" display="http://ringofbrodgar.com/wiki/Rocking_Chair" xr:uid="{00000000-0004-0000-1900-000001000000}"/>
    <hyperlink ref="A27" r:id="rId3" tooltip="皇家王位" display="http://ringofbrodgar.com/wiki/Royal_Throne" xr:uid="{00000000-0004-0000-1900-000002000000}"/>
    <hyperlink ref="A28" r:id="rId4" tooltip="头骨王座" display="http://ringofbrodgar.com/wiki/Skull_Throne" xr:uid="{00000000-0004-0000-1900-000003000000}"/>
    <hyperlink ref="A29" r:id="rId5" tooltip="乡村椅子" display="http://ringofbrodgar.com/wiki/Rustic_Chair" xr:uid="{00000000-0004-0000-1900-000004000000}"/>
    <hyperlink ref="A30" r:id="rId6" tooltip="石王座" display="http://ringofbrodgar.com/wiki/Stone_Throne" xr:uid="{00000000-0004-0000-1900-000005000000}"/>
    <hyperlink ref="A31" r:id="rId7" tooltip="柳条面包篮" display="http://ringofbrodgar.com/wiki/Wicker_Breadbasket" xr:uid="{00000000-0004-0000-1900-000006000000}"/>
    <hyperlink ref="A32" r:id="rId8" tooltip="鹿茸牛排餐具" display="http://ringofbrodgar.com/wiki/Antler_Steak_Cutlery" xr:uid="{00000000-0004-0000-1900-000007000000}"/>
    <hyperlink ref="A33" r:id="rId9" tooltip="卷盘热垫" display="http://ringofbrodgar.com/wiki/Coiled_Rope_Hotpad" xr:uid="{00000000-0004-0000-1900-000008000000}"/>
    <hyperlink ref="A34" r:id="rId10" tooltip="亚麻手帕" display="http://ringofbrodgar.com/wiki/Linen_Napkin" xr:uid="{00000000-0004-0000-1900-000009000000}"/>
    <hyperlink ref="A35" r:id="rId11" tooltip="木杯" display="http://ringofbrodgar.com/wiki/Wooden_Cup" xr:uid="{00000000-0004-0000-1900-00000A000000}"/>
    <hyperlink ref="A36" r:id="rId12" tooltip="蛋糕刀" display="http://ringofbrodgar.com/wiki/Cake_Knife" xr:uid="{00000000-0004-0000-1900-00000B000000}"/>
    <hyperlink ref="A37" r:id="rId13" tooltip="布椅" display="http://ringofbrodgar.com/wiki/Cloth_Chair" xr:uid="{00000000-0004-0000-1900-00000C000000}"/>
    <hyperlink ref="A38" r:id="rId14" tooltip="金属杯" display="http://ringofbrodgar.com/wiki/Metal_Mug" xr:uid="{00000000-0004-0000-1900-00000D000000}"/>
    <hyperlink ref="A39" r:id="rId15" tooltip="小屋王座" display="http://ringofbrodgar.com/wiki/Cottage_Throne" xr:uid="{00000000-0004-0000-1900-00000E000000}"/>
    <hyperlink ref="A40" r:id="rId16" tooltip="丝巾" display="http://ringofbrodgar.com/wiki/Silk_Napkin" xr:uid="{00000000-0004-0000-1900-00000F000000}"/>
    <hyperlink ref="A41" r:id="rId17" tooltip="拼接皮革过山车" display="http://ringofbrodgar.com/wiki/Stitched_Leather_Coaster" xr:uid="{00000000-0004-0000-1900-000010000000}"/>
    <hyperlink ref="A42" r:id="rId18" tooltip="酒瓶" display="http://ringofbrodgar.com/wiki/Wine_Bottle" xr:uid="{00000000-0004-0000-1900-000011000000}"/>
    <hyperlink ref="A43" r:id="rId19" tooltip="木餐具" display="http://ringofbrodgar.com/wiki/Wooden_Cutlery" xr:uid="{00000000-0004-0000-1900-000012000000}"/>
    <hyperlink ref="A44" r:id="rId20" tooltip="聚宝盆" display="http://ringofbrodgar.com/wiki/Cornucopia" xr:uid="{00000000-0004-0000-1900-000013000000}"/>
    <hyperlink ref="A45" r:id="rId21" tooltip="硬金属餐具" display="http://ringofbrodgar.com/wiki/Hard_Metal_Cutlery" xr:uid="{00000000-0004-0000-1900-000014000000}"/>
    <hyperlink ref="A46" r:id="rId22" tooltip="金属板" display="http://ringofbrodgar.com/wiki/Metal_Plate" xr:uid="{00000000-0004-0000-1900-000015000000}"/>
    <hyperlink ref="A47" r:id="rId23" tooltip="胡椒粉" display="http://ringofbrodgar.com/wiki/Pepper_Shaker" xr:uid="{00000000-0004-0000-1900-000016000000}"/>
    <hyperlink ref="A48" r:id="rId24" tooltip="喝酒角" display="http://ringofbrodgar.com/wiki/Drinking_Horn" xr:uid="{00000000-0004-0000-1900-000017000000}"/>
    <hyperlink ref="A49" r:id="rId25" tooltip="铸铁三合一" display="http://ringofbrodgar.com/wiki/Cast_Iron_Trivet" xr:uid="{00000000-0004-0000-1900-000018000000}"/>
    <hyperlink ref="A50" r:id="rId26" tooltip="皮革桌布" display="http://ringofbrodgar.com/wiki/Leather_Tablecloth" xr:uid="{00000000-0004-0000-1900-000019000000}"/>
    <hyperlink ref="A51" r:id="rId27" tooltip="胡椒磨" display="http://ringofbrodgar.com/wiki/Peppermill" xr:uid="{00000000-0004-0000-1900-00001A000000}"/>
    <hyperlink ref="A52" r:id="rId28" tooltip="银餐具" display="http://ringofbrodgar.com/wiki/Silver_Cutlery" xr:uid="{00000000-0004-0000-1900-00001B000000}"/>
    <hyperlink ref="A53" r:id="rId29" tooltip="头骨杯" display="http://ringofbrodgar.com/wiki/Skull_Cup" xr:uid="{00000000-0004-0000-1900-00001C000000}"/>
    <hyperlink ref="A54" r:id="rId30" tooltip="软金属餐具" display="http://ringofbrodgar.com/wiki/Soft_Metal_Cutlery" xr:uid="{00000000-0004-0000-1900-00001D000000}"/>
    <hyperlink ref="A55" r:id="rId31" tooltip="啤酒杯" display="http://ringofbrodgar.com/wiki/Tankard" xr:uid="{00000000-0004-0000-1900-00001E000000}"/>
    <hyperlink ref="A56" r:id="rId32" tooltip="红酒杯" display="http://ringofbrodgar.com/wiki/Wine_Glass" xr:uid="{00000000-0004-0000-1900-00001F000000}"/>
    <hyperlink ref="A57" r:id="rId33" tooltip="木板" display="http://ringofbrodgar.com/wiki/Wooden_Plate" xr:uid="{00000000-0004-0000-1900-000020000000}"/>
    <hyperlink ref="A58" r:id="rId34" tooltip="亚麻桌布" display="http://ringofbrodgar.com/wiki/Linen_Tablecloth" xr:uid="{00000000-0004-0000-1900-000021000000}"/>
    <hyperlink ref="A59" r:id="rId35" tooltip="金属Saucière" display="http://ringofbrodgar.com/wiki/Metal_Sauci%C3%A8re" xr:uid="{00000000-0004-0000-1900-000022000000}"/>
    <hyperlink ref="A60" r:id="rId36" tooltip="羊毛桌布" display="http://ringofbrodgar.com/wiki/Wool_Tablecloth" xr:uid="{00000000-0004-0000-1900-000023000000}"/>
    <hyperlink ref="A61" r:id="rId37" tooltip="金钟钟" display="http://ringofbrodgar.com/wiki/Golden_Table_Bell" xr:uid="{00000000-0004-0000-1900-000024000000}"/>
    <hyperlink ref="A62" r:id="rId38" tooltip="丝绸桌布" display="http://ringofbrodgar.com/wiki/Silk_Tablecloth" xr:uid="{00000000-0004-0000-1900-000025000000}"/>
    <hyperlink ref="A63" r:id="rId39" tooltip="镀金" display="http://ringofbrodgar.com/wiki/Gold_Plate" xr:uid="{00000000-0004-0000-1900-000026000000}"/>
  </hyperlinks>
  <pageMargins left="0.7" right="0.7" top="0.75" bottom="0.75" header="0.3" footer="0.3"/>
  <drawing r:id="rId40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5">
    <tabColor rgb="FFFFFF00"/>
  </sheetPr>
  <dimension ref="A1:AA461"/>
  <sheetViews>
    <sheetView workbookViewId="0">
      <pane xSplit="17" ySplit="3" topLeftCell="R250" activePane="bottomRight" state="frozen"/>
      <selection activeCell="O436" sqref="O436"/>
      <selection pane="topRight" activeCell="O436" sqref="O436"/>
      <selection pane="bottomLeft" activeCell="O436" sqref="O436"/>
      <selection pane="bottomRight" activeCell="J259" sqref="J259"/>
    </sheetView>
  </sheetViews>
  <sheetFormatPr defaultRowHeight="13.5"/>
  <cols>
    <col min="1" max="9" width="9.33203125" style="1"/>
    <col min="10" max="10" width="37.33203125" style="1" bestFit="1" customWidth="1"/>
    <col min="11" max="16384" width="9.33203125" style="1"/>
  </cols>
  <sheetData>
    <row r="1" spans="1:27" ht="22.5" thickTop="1" thickBot="1">
      <c r="S1" s="461" t="s">
        <v>1171</v>
      </c>
      <c r="T1" s="461"/>
      <c r="U1" s="461"/>
      <c r="V1" s="461"/>
      <c r="W1" s="461"/>
      <c r="X1" s="461"/>
      <c r="Y1" s="461"/>
      <c r="Z1" s="461"/>
      <c r="AA1" s="461"/>
    </row>
    <row r="2" spans="1:27" ht="15" thickTop="1" thickBot="1"/>
    <row r="3" spans="1:27" ht="14.25" thickBot="1">
      <c r="O3" s="24"/>
      <c r="P3"/>
      <c r="Q3"/>
      <c r="R3" s="38"/>
    </row>
    <row r="4" spans="1:27" ht="22.5" thickTop="1" thickBot="1">
      <c r="A4" s="461" t="s">
        <v>1393</v>
      </c>
      <c r="B4" s="461"/>
      <c r="C4" s="461"/>
      <c r="D4" s="461"/>
      <c r="E4" s="461"/>
      <c r="F4" s="461"/>
      <c r="G4" s="461"/>
      <c r="H4" s="461"/>
      <c r="I4" s="461"/>
    </row>
    <row r="5" spans="1:27" ht="15" thickTop="1" thickBot="1"/>
    <row r="6" spans="1:27" ht="18" thickTop="1" thickBot="1">
      <c r="A6" s="406" t="s">
        <v>1368</v>
      </c>
      <c r="B6" s="407"/>
      <c r="C6" s="407"/>
      <c r="D6" s="407"/>
      <c r="E6" s="407"/>
      <c r="F6" s="407"/>
      <c r="G6" s="407"/>
      <c r="H6" s="407"/>
      <c r="I6" s="408"/>
    </row>
    <row r="7" spans="1:27" ht="15" thickTop="1" thickBot="1">
      <c r="A7" s="409"/>
      <c r="B7" s="409"/>
      <c r="C7" s="409"/>
      <c r="D7" s="98" t="s">
        <v>310</v>
      </c>
      <c r="E7" s="410" t="s">
        <v>1370</v>
      </c>
      <c r="F7" s="410"/>
      <c r="G7" s="410"/>
      <c r="H7" s="410"/>
      <c r="I7" s="410"/>
    </row>
    <row r="8" spans="1:27" ht="15" thickTop="1" thickBot="1">
      <c r="A8" s="409"/>
      <c r="B8" s="409"/>
      <c r="C8" s="409"/>
      <c r="D8" s="98"/>
      <c r="E8" s="410"/>
      <c r="F8" s="410"/>
      <c r="G8" s="410"/>
      <c r="H8" s="410"/>
      <c r="I8" s="410"/>
    </row>
    <row r="9" spans="1:27" ht="15" thickTop="1" thickBot="1">
      <c r="A9" s="409"/>
      <c r="B9" s="409"/>
      <c r="C9" s="409"/>
      <c r="D9" s="98" t="s">
        <v>311</v>
      </c>
      <c r="E9" s="410" t="s">
        <v>1369</v>
      </c>
      <c r="F9" s="410"/>
      <c r="G9" s="410"/>
      <c r="H9" s="410"/>
      <c r="I9" s="410"/>
    </row>
    <row r="10" spans="1:27" ht="15" thickTop="1" thickBot="1">
      <c r="A10" s="409"/>
      <c r="B10" s="409"/>
      <c r="C10" s="409"/>
      <c r="D10" s="98"/>
      <c r="E10" s="410"/>
      <c r="F10" s="410"/>
      <c r="G10" s="410"/>
      <c r="H10" s="410"/>
      <c r="I10" s="410"/>
    </row>
    <row r="11" spans="1:27" ht="15" thickTop="1" thickBot="1">
      <c r="A11" s="409"/>
      <c r="B11" s="409"/>
      <c r="C11" s="409"/>
      <c r="D11" s="98" t="s">
        <v>313</v>
      </c>
      <c r="E11" s="410"/>
      <c r="F11" s="410"/>
      <c r="G11" s="410"/>
      <c r="H11" s="410"/>
      <c r="I11" s="410"/>
    </row>
    <row r="12" spans="1:27" ht="15" thickTop="1" thickBot="1">
      <c r="A12" s="409"/>
      <c r="B12" s="409"/>
      <c r="C12" s="409"/>
      <c r="D12" s="98"/>
      <c r="E12" s="410"/>
      <c r="F12" s="410"/>
      <c r="G12" s="410"/>
      <c r="H12" s="410"/>
      <c r="I12" s="410"/>
    </row>
    <row r="13" spans="1:27" ht="15" thickTop="1" thickBot="1">
      <c r="A13" s="409"/>
      <c r="B13" s="409"/>
      <c r="C13" s="409"/>
      <c r="D13" s="98" t="s">
        <v>319</v>
      </c>
      <c r="E13" s="410"/>
      <c r="F13" s="410"/>
      <c r="G13" s="410"/>
      <c r="H13" s="410"/>
      <c r="I13" s="410"/>
    </row>
    <row r="14" spans="1:27" ht="15" thickTop="1" thickBot="1"/>
    <row r="15" spans="1:27" ht="18" thickTop="1" thickBot="1">
      <c r="A15" s="406" t="s">
        <v>1371</v>
      </c>
      <c r="B15" s="407"/>
      <c r="C15" s="407"/>
      <c r="D15" s="407"/>
      <c r="E15" s="407"/>
      <c r="F15" s="407"/>
      <c r="G15" s="407"/>
      <c r="H15" s="407"/>
      <c r="I15" s="408"/>
    </row>
    <row r="16" spans="1:27" ht="15" thickTop="1" thickBot="1">
      <c r="A16" s="409"/>
      <c r="B16" s="409"/>
      <c r="C16" s="409"/>
      <c r="D16" s="98" t="s">
        <v>310</v>
      </c>
      <c r="E16" s="410" t="s">
        <v>1372</v>
      </c>
      <c r="F16" s="410"/>
      <c r="G16" s="410"/>
      <c r="H16" s="410"/>
      <c r="I16" s="410"/>
    </row>
    <row r="17" spans="1:9" ht="15" thickTop="1" thickBot="1">
      <c r="A17" s="409"/>
      <c r="B17" s="409"/>
      <c r="C17" s="409"/>
      <c r="D17" s="98"/>
      <c r="E17" s="410"/>
      <c r="F17" s="410"/>
      <c r="G17" s="410"/>
      <c r="H17" s="410"/>
      <c r="I17" s="410"/>
    </row>
    <row r="18" spans="1:9" ht="15" thickTop="1" thickBot="1">
      <c r="A18" s="409"/>
      <c r="B18" s="409"/>
      <c r="C18" s="409"/>
      <c r="D18" s="98" t="s">
        <v>311</v>
      </c>
      <c r="E18" s="410" t="s">
        <v>1285</v>
      </c>
      <c r="F18" s="410"/>
      <c r="G18" s="410"/>
      <c r="H18" s="410"/>
      <c r="I18" s="410"/>
    </row>
    <row r="19" spans="1:9" ht="15" thickTop="1" thickBot="1">
      <c r="A19" s="409"/>
      <c r="B19" s="409"/>
      <c r="C19" s="409"/>
      <c r="D19" s="98"/>
      <c r="E19" s="410"/>
      <c r="F19" s="410"/>
      <c r="G19" s="410"/>
      <c r="H19" s="410"/>
      <c r="I19" s="410"/>
    </row>
    <row r="20" spans="1:9" ht="15" thickTop="1" thickBot="1">
      <c r="A20" s="409"/>
      <c r="B20" s="409"/>
      <c r="C20" s="409"/>
      <c r="D20" s="98" t="s">
        <v>313</v>
      </c>
      <c r="E20" s="410"/>
      <c r="F20" s="410"/>
      <c r="G20" s="410"/>
      <c r="H20" s="410"/>
      <c r="I20" s="410"/>
    </row>
    <row r="21" spans="1:9" ht="15" thickTop="1" thickBot="1">
      <c r="A21" s="409"/>
      <c r="B21" s="409"/>
      <c r="C21" s="409"/>
      <c r="D21" s="98"/>
      <c r="E21" s="410"/>
      <c r="F21" s="410"/>
      <c r="G21" s="410"/>
      <c r="H21" s="410"/>
      <c r="I21" s="410"/>
    </row>
    <row r="22" spans="1:9" ht="15" thickTop="1" thickBot="1">
      <c r="A22" s="409"/>
      <c r="B22" s="409"/>
      <c r="C22" s="409"/>
      <c r="D22" s="98" t="s">
        <v>319</v>
      </c>
      <c r="E22" s="410"/>
      <c r="F22" s="410"/>
      <c r="G22" s="410"/>
      <c r="H22" s="410"/>
      <c r="I22" s="410"/>
    </row>
    <row r="23" spans="1:9" ht="15" thickTop="1" thickBot="1"/>
    <row r="24" spans="1:9" ht="15" thickTop="1" thickBot="1">
      <c r="A24" s="474" t="s">
        <v>321</v>
      </c>
      <c r="B24" s="475"/>
      <c r="C24" s="475"/>
      <c r="D24" s="475"/>
      <c r="E24" s="475"/>
      <c r="F24" s="475"/>
      <c r="G24" s="475"/>
      <c r="H24" s="475"/>
      <c r="I24" s="476"/>
    </row>
    <row r="25" spans="1:9" ht="15" thickTop="1" thickBot="1">
      <c r="A25" s="409"/>
      <c r="B25" s="409"/>
      <c r="C25" s="409"/>
      <c r="D25" s="23" t="s">
        <v>310</v>
      </c>
      <c r="E25" s="410" t="s">
        <v>323</v>
      </c>
      <c r="F25" s="410"/>
      <c r="G25" s="410"/>
      <c r="H25" s="410"/>
      <c r="I25" s="410"/>
    </row>
    <row r="26" spans="1:9" ht="15" thickTop="1" thickBot="1">
      <c r="A26" s="409"/>
      <c r="B26" s="409"/>
      <c r="C26" s="409"/>
      <c r="D26" s="23"/>
      <c r="E26" s="410"/>
      <c r="F26" s="410"/>
      <c r="G26" s="410"/>
      <c r="H26" s="410"/>
      <c r="I26" s="410"/>
    </row>
    <row r="27" spans="1:9" ht="15" thickTop="1" thickBot="1">
      <c r="A27" s="409"/>
      <c r="B27" s="409"/>
      <c r="C27" s="409"/>
      <c r="D27" s="23" t="s">
        <v>311</v>
      </c>
      <c r="E27" s="410" t="s">
        <v>322</v>
      </c>
      <c r="F27" s="410"/>
      <c r="G27" s="410"/>
      <c r="H27" s="410"/>
      <c r="I27" s="410"/>
    </row>
    <row r="28" spans="1:9" ht="15" thickTop="1" thickBot="1">
      <c r="A28" s="409"/>
      <c r="B28" s="409"/>
      <c r="C28" s="409"/>
      <c r="D28" s="23"/>
      <c r="E28" s="410"/>
      <c r="F28" s="410"/>
      <c r="G28" s="410"/>
      <c r="H28" s="410"/>
      <c r="I28" s="410"/>
    </row>
    <row r="29" spans="1:9" ht="15" thickTop="1" thickBot="1">
      <c r="A29" s="409"/>
      <c r="B29" s="409"/>
      <c r="C29" s="409"/>
      <c r="D29" s="23" t="s">
        <v>313</v>
      </c>
      <c r="E29" s="410"/>
      <c r="F29" s="410"/>
      <c r="G29" s="410"/>
      <c r="H29" s="410"/>
      <c r="I29" s="410"/>
    </row>
    <row r="30" spans="1:9" ht="15" thickTop="1" thickBot="1">
      <c r="A30" s="409"/>
      <c r="B30" s="409"/>
      <c r="C30" s="409"/>
      <c r="D30" s="23"/>
      <c r="E30" s="410"/>
      <c r="F30" s="410"/>
      <c r="G30" s="410"/>
      <c r="H30" s="410"/>
      <c r="I30" s="410"/>
    </row>
    <row r="31" spans="1:9" ht="15" thickTop="1" thickBot="1">
      <c r="A31" s="409"/>
      <c r="B31" s="409"/>
      <c r="C31" s="409"/>
      <c r="D31" s="23" t="s">
        <v>319</v>
      </c>
      <c r="E31" s="410"/>
      <c r="F31" s="410"/>
      <c r="G31" s="410"/>
      <c r="H31" s="410"/>
      <c r="I31" s="410"/>
    </row>
    <row r="32" spans="1:9" ht="15" thickTop="1" thickBot="1"/>
    <row r="33" spans="1:9" ht="18" thickTop="1" thickBot="1">
      <c r="A33" s="406" t="s">
        <v>324</v>
      </c>
      <c r="B33" s="407"/>
      <c r="C33" s="407"/>
      <c r="D33" s="407"/>
      <c r="E33" s="407"/>
      <c r="F33" s="407"/>
      <c r="G33" s="407"/>
      <c r="H33" s="407"/>
      <c r="I33" s="408"/>
    </row>
    <row r="34" spans="1:9" ht="15" thickTop="1" thickBot="1">
      <c r="A34" s="409"/>
      <c r="B34" s="409"/>
      <c r="C34" s="409"/>
      <c r="D34" s="23" t="s">
        <v>310</v>
      </c>
      <c r="E34" s="410" t="s">
        <v>363</v>
      </c>
      <c r="F34" s="410"/>
      <c r="G34" s="410"/>
      <c r="H34" s="410"/>
      <c r="I34" s="410"/>
    </row>
    <row r="35" spans="1:9" ht="15" thickTop="1" thickBot="1">
      <c r="A35" s="409"/>
      <c r="B35" s="409"/>
      <c r="C35" s="409"/>
      <c r="D35" s="23"/>
      <c r="E35" s="410"/>
      <c r="F35" s="410"/>
      <c r="G35" s="410"/>
      <c r="H35" s="410"/>
      <c r="I35" s="410"/>
    </row>
    <row r="36" spans="1:9" ht="15" thickTop="1" thickBot="1">
      <c r="A36" s="409"/>
      <c r="B36" s="409"/>
      <c r="C36" s="409"/>
      <c r="D36" s="23" t="s">
        <v>311</v>
      </c>
      <c r="E36" s="410" t="s">
        <v>325</v>
      </c>
      <c r="F36" s="410"/>
      <c r="G36" s="410"/>
      <c r="H36" s="410"/>
      <c r="I36" s="410"/>
    </row>
    <row r="37" spans="1:9" ht="15" thickTop="1" thickBot="1">
      <c r="A37" s="409"/>
      <c r="B37" s="409"/>
      <c r="C37" s="409"/>
      <c r="D37" s="23"/>
      <c r="E37" s="410"/>
      <c r="F37" s="410"/>
      <c r="G37" s="410"/>
      <c r="H37" s="410"/>
      <c r="I37" s="410"/>
    </row>
    <row r="38" spans="1:9" ht="15" thickTop="1" thickBot="1">
      <c r="A38" s="409"/>
      <c r="B38" s="409"/>
      <c r="C38" s="409"/>
      <c r="D38" s="23" t="s">
        <v>313</v>
      </c>
      <c r="E38" s="410" t="s">
        <v>326</v>
      </c>
      <c r="F38" s="410"/>
      <c r="G38" s="410"/>
      <c r="H38" s="410"/>
      <c r="I38" s="410"/>
    </row>
    <row r="39" spans="1:9" ht="15" thickTop="1" thickBot="1">
      <c r="A39" s="409"/>
      <c r="B39" s="409"/>
      <c r="C39" s="409"/>
      <c r="D39" s="23"/>
      <c r="E39" s="410"/>
      <c r="F39" s="410"/>
      <c r="G39" s="410"/>
      <c r="H39" s="410"/>
      <c r="I39" s="410"/>
    </row>
    <row r="40" spans="1:9" ht="15" thickTop="1" thickBot="1">
      <c r="A40" s="409"/>
      <c r="B40" s="409"/>
      <c r="C40" s="409"/>
      <c r="D40" s="23" t="s">
        <v>319</v>
      </c>
      <c r="E40" s="410" t="s">
        <v>327</v>
      </c>
      <c r="F40" s="410"/>
      <c r="G40" s="410"/>
      <c r="H40" s="410"/>
      <c r="I40" s="410"/>
    </row>
    <row r="41" spans="1:9" ht="15" thickTop="1" thickBot="1"/>
    <row r="42" spans="1:9" ht="15" thickTop="1" thickBot="1">
      <c r="A42" s="468" t="s">
        <v>316</v>
      </c>
      <c r="B42" s="469"/>
      <c r="C42" s="469"/>
      <c r="D42" s="469"/>
      <c r="E42" s="469"/>
      <c r="F42" s="469"/>
      <c r="G42" s="469"/>
      <c r="H42" s="469"/>
      <c r="I42" s="470"/>
    </row>
    <row r="43" spans="1:9" ht="15" thickTop="1" thickBot="1">
      <c r="A43" s="409"/>
      <c r="B43" s="409"/>
      <c r="C43" s="409"/>
      <c r="D43" s="23" t="s">
        <v>310</v>
      </c>
      <c r="E43" s="410" t="s">
        <v>317</v>
      </c>
      <c r="F43" s="410"/>
      <c r="G43" s="410"/>
      <c r="H43" s="410"/>
      <c r="I43" s="410"/>
    </row>
    <row r="44" spans="1:9" ht="15" thickTop="1" thickBot="1">
      <c r="A44" s="409"/>
      <c r="B44" s="409"/>
      <c r="C44" s="409"/>
      <c r="D44" s="23"/>
      <c r="E44" s="410"/>
      <c r="F44" s="410"/>
      <c r="G44" s="410"/>
      <c r="H44" s="410"/>
      <c r="I44" s="410"/>
    </row>
    <row r="45" spans="1:9" ht="15" thickTop="1" thickBot="1">
      <c r="A45" s="409"/>
      <c r="B45" s="409"/>
      <c r="C45" s="409"/>
      <c r="D45" s="23" t="s">
        <v>311</v>
      </c>
      <c r="E45" s="410" t="s">
        <v>335</v>
      </c>
      <c r="F45" s="410"/>
      <c r="G45" s="410"/>
      <c r="H45" s="410"/>
      <c r="I45" s="410"/>
    </row>
    <row r="46" spans="1:9" ht="15" thickTop="1" thickBot="1">
      <c r="A46" s="409"/>
      <c r="B46" s="409"/>
      <c r="C46" s="409"/>
      <c r="D46" s="23"/>
      <c r="E46" s="410"/>
      <c r="F46" s="410"/>
      <c r="G46" s="410"/>
      <c r="H46" s="410"/>
      <c r="I46" s="410"/>
    </row>
    <row r="47" spans="1:9" ht="15" thickTop="1" thickBot="1">
      <c r="A47" s="409"/>
      <c r="B47" s="409"/>
      <c r="C47" s="409"/>
      <c r="D47" s="23" t="s">
        <v>313</v>
      </c>
      <c r="E47" s="410" t="s">
        <v>318</v>
      </c>
      <c r="F47" s="410"/>
      <c r="G47" s="410"/>
      <c r="H47" s="410"/>
      <c r="I47" s="410"/>
    </row>
    <row r="48" spans="1:9" ht="15" thickTop="1" thickBot="1">
      <c r="A48" s="409"/>
      <c r="B48" s="409"/>
      <c r="C48" s="409"/>
      <c r="D48" s="23"/>
      <c r="E48" s="410"/>
      <c r="F48" s="410"/>
      <c r="G48" s="410"/>
      <c r="H48" s="410"/>
      <c r="I48" s="410"/>
    </row>
    <row r="49" spans="1:9" ht="15" thickTop="1" thickBot="1">
      <c r="A49" s="409"/>
      <c r="B49" s="409"/>
      <c r="C49" s="409"/>
      <c r="D49" s="23" t="s">
        <v>319</v>
      </c>
      <c r="E49" s="410" t="s">
        <v>320</v>
      </c>
      <c r="F49" s="410"/>
      <c r="G49" s="410"/>
      <c r="H49" s="410"/>
      <c r="I49" s="410"/>
    </row>
    <row r="50" spans="1:9" ht="15" thickTop="1" thickBot="1"/>
    <row r="51" spans="1:9" ht="22.5" thickTop="1" thickBot="1">
      <c r="A51" s="461" t="s">
        <v>1392</v>
      </c>
      <c r="B51" s="461"/>
      <c r="C51" s="461"/>
      <c r="D51" s="461"/>
      <c r="E51" s="461"/>
      <c r="F51" s="461"/>
      <c r="G51" s="461"/>
      <c r="H51" s="461"/>
      <c r="I51" s="461"/>
    </row>
    <row r="52" spans="1:9" ht="15" thickTop="1" thickBot="1"/>
    <row r="53" spans="1:9" ht="15.75" thickTop="1" thickBot="1">
      <c r="A53" s="471" t="s">
        <v>309</v>
      </c>
      <c r="B53" s="472"/>
      <c r="C53" s="472"/>
      <c r="D53" s="472"/>
      <c r="E53" s="472"/>
      <c r="F53" s="472"/>
      <c r="G53" s="472"/>
      <c r="H53" s="472"/>
      <c r="I53" s="473"/>
    </row>
    <row r="54" spans="1:9" ht="15" thickTop="1" thickBot="1">
      <c r="A54" s="409"/>
      <c r="B54" s="409"/>
      <c r="C54" s="409"/>
      <c r="D54" s="23" t="s">
        <v>310</v>
      </c>
      <c r="E54" s="410" t="s">
        <v>314</v>
      </c>
      <c r="F54" s="410"/>
      <c r="G54" s="410"/>
      <c r="H54" s="410"/>
      <c r="I54" s="410"/>
    </row>
    <row r="55" spans="1:9" ht="15" thickTop="1" thickBot="1">
      <c r="A55" s="409"/>
      <c r="B55" s="409"/>
      <c r="C55" s="409"/>
      <c r="D55" s="23"/>
      <c r="E55" s="410"/>
      <c r="F55" s="410"/>
      <c r="G55" s="410"/>
      <c r="H55" s="410"/>
      <c r="I55" s="410"/>
    </row>
    <row r="56" spans="1:9" ht="15" thickTop="1" thickBot="1">
      <c r="A56" s="409"/>
      <c r="B56" s="409"/>
      <c r="C56" s="409"/>
      <c r="D56" s="23" t="s">
        <v>311</v>
      </c>
      <c r="E56" s="410" t="s">
        <v>312</v>
      </c>
      <c r="F56" s="410"/>
      <c r="G56" s="410"/>
      <c r="H56" s="410"/>
      <c r="I56" s="410"/>
    </row>
    <row r="57" spans="1:9" ht="15" thickTop="1" thickBot="1">
      <c r="A57" s="409"/>
      <c r="B57" s="409"/>
      <c r="C57" s="409"/>
      <c r="D57" s="23"/>
      <c r="E57" s="410"/>
      <c r="F57" s="410"/>
      <c r="G57" s="410"/>
      <c r="H57" s="410"/>
      <c r="I57" s="410"/>
    </row>
    <row r="58" spans="1:9" ht="15" thickTop="1" thickBot="1">
      <c r="A58" s="409"/>
      <c r="B58" s="409"/>
      <c r="C58" s="409"/>
      <c r="D58" s="23" t="s">
        <v>313</v>
      </c>
      <c r="E58" s="410" t="s">
        <v>315</v>
      </c>
      <c r="F58" s="410"/>
      <c r="G58" s="410"/>
      <c r="H58" s="410"/>
      <c r="I58" s="410"/>
    </row>
    <row r="59" spans="1:9" ht="15" thickTop="1" thickBot="1">
      <c r="A59" s="409"/>
      <c r="B59" s="409"/>
      <c r="C59" s="409"/>
      <c r="D59" s="23"/>
      <c r="E59" s="410"/>
      <c r="F59" s="410"/>
      <c r="G59" s="410"/>
      <c r="H59" s="410"/>
      <c r="I59" s="410"/>
    </row>
    <row r="60" spans="1:9" ht="15" thickTop="1" thickBot="1">
      <c r="A60" s="409"/>
      <c r="B60" s="409"/>
      <c r="C60" s="409"/>
      <c r="D60" s="23" t="s">
        <v>319</v>
      </c>
      <c r="E60" s="410"/>
      <c r="F60" s="410"/>
      <c r="G60" s="410"/>
      <c r="H60" s="410"/>
      <c r="I60" s="410"/>
    </row>
    <row r="61" spans="1:9" ht="15" thickTop="1" thickBot="1"/>
    <row r="62" spans="1:9" ht="18" thickTop="1" thickBot="1">
      <c r="A62" s="406" t="s">
        <v>328</v>
      </c>
      <c r="B62" s="407"/>
      <c r="C62" s="407"/>
      <c r="D62" s="407"/>
      <c r="E62" s="407"/>
      <c r="F62" s="407"/>
      <c r="G62" s="407"/>
      <c r="H62" s="407"/>
      <c r="I62" s="408"/>
    </row>
    <row r="63" spans="1:9" ht="15" thickTop="1" thickBot="1">
      <c r="A63" s="409"/>
      <c r="B63" s="409"/>
      <c r="C63" s="409"/>
      <c r="D63" s="23" t="s">
        <v>310</v>
      </c>
      <c r="E63" s="410" t="s">
        <v>329</v>
      </c>
      <c r="F63" s="410"/>
      <c r="G63" s="410"/>
      <c r="H63" s="410"/>
      <c r="I63" s="410"/>
    </row>
    <row r="64" spans="1:9" ht="15" thickTop="1" thickBot="1">
      <c r="A64" s="409"/>
      <c r="B64" s="409"/>
      <c r="C64" s="409"/>
      <c r="D64" s="23"/>
      <c r="E64" s="410"/>
      <c r="F64" s="410"/>
      <c r="G64" s="410"/>
      <c r="H64" s="410"/>
      <c r="I64" s="410"/>
    </row>
    <row r="65" spans="1:9" ht="15" thickTop="1" thickBot="1">
      <c r="A65" s="409"/>
      <c r="B65" s="409"/>
      <c r="C65" s="409"/>
      <c r="D65" s="23" t="s">
        <v>311</v>
      </c>
      <c r="E65" s="410" t="s">
        <v>330</v>
      </c>
      <c r="F65" s="410"/>
      <c r="G65" s="410"/>
      <c r="H65" s="410"/>
      <c r="I65" s="410"/>
    </row>
    <row r="66" spans="1:9" ht="15" thickTop="1" thickBot="1">
      <c r="A66" s="409"/>
      <c r="B66" s="409"/>
      <c r="C66" s="409"/>
      <c r="D66" s="23"/>
      <c r="E66" s="410"/>
      <c r="F66" s="410"/>
      <c r="G66" s="410"/>
      <c r="H66" s="410"/>
      <c r="I66" s="410"/>
    </row>
    <row r="67" spans="1:9" ht="15" thickTop="1" thickBot="1">
      <c r="A67" s="409"/>
      <c r="B67" s="409"/>
      <c r="C67" s="409"/>
      <c r="D67" s="23" t="s">
        <v>313</v>
      </c>
      <c r="E67" s="410" t="s">
        <v>331</v>
      </c>
      <c r="F67" s="410"/>
      <c r="G67" s="410"/>
      <c r="H67" s="410"/>
      <c r="I67" s="410"/>
    </row>
    <row r="68" spans="1:9" ht="15" thickTop="1" thickBot="1">
      <c r="A68" s="409"/>
      <c r="B68" s="409"/>
      <c r="C68" s="409"/>
      <c r="D68" s="23"/>
      <c r="E68" s="410"/>
      <c r="F68" s="410"/>
      <c r="G68" s="410"/>
      <c r="H68" s="410"/>
      <c r="I68" s="410"/>
    </row>
    <row r="69" spans="1:9" ht="15" thickTop="1" thickBot="1">
      <c r="A69" s="409"/>
      <c r="B69" s="409"/>
      <c r="C69" s="409"/>
      <c r="D69" s="23" t="s">
        <v>319</v>
      </c>
      <c r="E69" s="410" t="s">
        <v>332</v>
      </c>
      <c r="F69" s="410"/>
      <c r="G69" s="410"/>
      <c r="H69" s="410"/>
      <c r="I69" s="410"/>
    </row>
    <row r="70" spans="1:9" ht="15" thickTop="1" thickBot="1"/>
    <row r="71" spans="1:9" ht="18" thickTop="1" thickBot="1">
      <c r="A71" s="406" t="s">
        <v>337</v>
      </c>
      <c r="B71" s="407"/>
      <c r="C71" s="407"/>
      <c r="D71" s="407"/>
      <c r="E71" s="407"/>
      <c r="F71" s="407"/>
      <c r="G71" s="407"/>
      <c r="H71" s="407"/>
      <c r="I71" s="408"/>
    </row>
    <row r="72" spans="1:9" ht="15" thickTop="1" thickBot="1">
      <c r="A72" s="409"/>
      <c r="B72" s="409"/>
      <c r="C72" s="409"/>
      <c r="D72" s="23" t="s">
        <v>310</v>
      </c>
      <c r="E72" s="410" t="s">
        <v>339</v>
      </c>
      <c r="F72" s="410"/>
      <c r="G72" s="410"/>
      <c r="H72" s="410"/>
      <c r="I72" s="410"/>
    </row>
    <row r="73" spans="1:9" ht="15" thickTop="1" thickBot="1">
      <c r="A73" s="409"/>
      <c r="B73" s="409"/>
      <c r="C73" s="409"/>
      <c r="D73" s="23"/>
      <c r="E73" s="410"/>
      <c r="F73" s="410"/>
      <c r="G73" s="410"/>
      <c r="H73" s="410"/>
      <c r="I73" s="410"/>
    </row>
    <row r="74" spans="1:9" ht="15" thickTop="1" thickBot="1">
      <c r="A74" s="409"/>
      <c r="B74" s="409"/>
      <c r="C74" s="409"/>
      <c r="D74" s="23" t="s">
        <v>311</v>
      </c>
      <c r="E74" s="410" t="s">
        <v>338</v>
      </c>
      <c r="F74" s="410"/>
      <c r="G74" s="410"/>
      <c r="H74" s="410"/>
      <c r="I74" s="410"/>
    </row>
    <row r="75" spans="1:9" ht="15" thickTop="1" thickBot="1">
      <c r="A75" s="409"/>
      <c r="B75" s="409"/>
      <c r="C75" s="409"/>
      <c r="D75" s="23"/>
      <c r="E75" s="410"/>
      <c r="F75" s="410"/>
      <c r="G75" s="410"/>
      <c r="H75" s="410"/>
      <c r="I75" s="410"/>
    </row>
    <row r="76" spans="1:9" ht="15" thickTop="1" thickBot="1">
      <c r="A76" s="409"/>
      <c r="B76" s="409"/>
      <c r="C76" s="409"/>
      <c r="D76" s="23" t="s">
        <v>313</v>
      </c>
      <c r="E76" s="410"/>
      <c r="F76" s="410"/>
      <c r="G76" s="410"/>
      <c r="H76" s="410"/>
      <c r="I76" s="410"/>
    </row>
    <row r="77" spans="1:9" ht="15" thickTop="1" thickBot="1">
      <c r="A77" s="409"/>
      <c r="B77" s="409"/>
      <c r="C77" s="409"/>
      <c r="D77" s="23"/>
      <c r="E77" s="410"/>
      <c r="F77" s="410"/>
      <c r="G77" s="410"/>
      <c r="H77" s="410"/>
      <c r="I77" s="410"/>
    </row>
    <row r="78" spans="1:9" ht="15" thickTop="1" thickBot="1">
      <c r="A78" s="409"/>
      <c r="B78" s="409"/>
      <c r="C78" s="409"/>
      <c r="D78" s="23" t="s">
        <v>319</v>
      </c>
      <c r="E78" s="410" t="s">
        <v>340</v>
      </c>
      <c r="F78" s="410"/>
      <c r="G78" s="410"/>
      <c r="H78" s="410"/>
      <c r="I78" s="410"/>
    </row>
    <row r="79" spans="1:9" ht="15" thickTop="1" thickBot="1"/>
    <row r="80" spans="1:9" ht="18" thickTop="1" thickBot="1">
      <c r="A80" s="406" t="s">
        <v>361</v>
      </c>
      <c r="B80" s="407"/>
      <c r="C80" s="407"/>
      <c r="D80" s="407"/>
      <c r="E80" s="407"/>
      <c r="F80" s="407"/>
      <c r="G80" s="407"/>
      <c r="H80" s="407"/>
      <c r="I80" s="408"/>
    </row>
    <row r="81" spans="1:9" ht="15" thickTop="1" thickBot="1">
      <c r="A81" s="409"/>
      <c r="B81" s="409"/>
      <c r="C81" s="409"/>
      <c r="D81" s="23" t="s">
        <v>310</v>
      </c>
      <c r="E81" s="410" t="s">
        <v>362</v>
      </c>
      <c r="F81" s="410"/>
      <c r="G81" s="410"/>
      <c r="H81" s="410"/>
      <c r="I81" s="410"/>
    </row>
    <row r="82" spans="1:9" ht="15" thickTop="1" thickBot="1">
      <c r="A82" s="409"/>
      <c r="B82" s="409"/>
      <c r="C82" s="409"/>
      <c r="D82" s="23"/>
      <c r="E82" s="410"/>
      <c r="F82" s="410"/>
      <c r="G82" s="410"/>
      <c r="H82" s="410"/>
      <c r="I82" s="410"/>
    </row>
    <row r="83" spans="1:9" ht="15" thickTop="1" thickBot="1">
      <c r="A83" s="409"/>
      <c r="B83" s="409"/>
      <c r="C83" s="409"/>
      <c r="D83" s="23" t="s">
        <v>311</v>
      </c>
      <c r="E83" s="410" t="s">
        <v>350</v>
      </c>
      <c r="F83" s="410"/>
      <c r="G83" s="410"/>
      <c r="H83" s="410"/>
      <c r="I83" s="410"/>
    </row>
    <row r="84" spans="1:9" ht="15" thickTop="1" thickBot="1">
      <c r="A84" s="409"/>
      <c r="B84" s="409"/>
      <c r="C84" s="409"/>
      <c r="D84" s="23"/>
      <c r="E84" s="410"/>
      <c r="F84" s="410"/>
      <c r="G84" s="410"/>
      <c r="H84" s="410"/>
      <c r="I84" s="410"/>
    </row>
    <row r="85" spans="1:9" ht="15" thickTop="1" thickBot="1">
      <c r="A85" s="409"/>
      <c r="B85" s="409"/>
      <c r="C85" s="409"/>
      <c r="D85" s="23" t="s">
        <v>313</v>
      </c>
      <c r="E85" s="410"/>
      <c r="F85" s="410"/>
      <c r="G85" s="410"/>
      <c r="H85" s="410"/>
      <c r="I85" s="410"/>
    </row>
    <row r="86" spans="1:9" ht="15" thickTop="1" thickBot="1">
      <c r="A86" s="409"/>
      <c r="B86" s="409"/>
      <c r="C86" s="409"/>
      <c r="D86" s="23"/>
      <c r="E86" s="410"/>
      <c r="F86" s="410"/>
      <c r="G86" s="410"/>
      <c r="H86" s="410"/>
      <c r="I86" s="410"/>
    </row>
    <row r="87" spans="1:9" ht="15" thickTop="1" thickBot="1">
      <c r="A87" s="409"/>
      <c r="B87" s="409"/>
      <c r="C87" s="409"/>
      <c r="D87" s="23" t="s">
        <v>319</v>
      </c>
      <c r="E87" s="410" t="s">
        <v>351</v>
      </c>
      <c r="F87" s="410"/>
      <c r="G87" s="410"/>
      <c r="H87" s="410"/>
      <c r="I87" s="410"/>
    </row>
    <row r="88" spans="1:9" ht="15" thickTop="1" thickBot="1"/>
    <row r="89" spans="1:9" ht="18" thickTop="1" thickBot="1">
      <c r="A89" s="406" t="s">
        <v>333</v>
      </c>
      <c r="B89" s="407"/>
      <c r="C89" s="407"/>
      <c r="D89" s="407"/>
      <c r="E89" s="407"/>
      <c r="F89" s="407"/>
      <c r="G89" s="407"/>
      <c r="H89" s="407"/>
      <c r="I89" s="408"/>
    </row>
    <row r="90" spans="1:9" ht="15" thickTop="1" thickBot="1">
      <c r="A90" s="409"/>
      <c r="B90" s="409"/>
      <c r="C90" s="409"/>
      <c r="D90" s="23" t="s">
        <v>310</v>
      </c>
      <c r="E90" s="410" t="s">
        <v>334</v>
      </c>
      <c r="F90" s="410"/>
      <c r="G90" s="410"/>
      <c r="H90" s="410"/>
      <c r="I90" s="410"/>
    </row>
    <row r="91" spans="1:9" ht="15" thickTop="1" thickBot="1">
      <c r="A91" s="409"/>
      <c r="B91" s="409"/>
      <c r="C91" s="409"/>
      <c r="D91" s="23"/>
      <c r="E91" s="410"/>
      <c r="F91" s="410"/>
      <c r="G91" s="410"/>
      <c r="H91" s="410"/>
      <c r="I91" s="410"/>
    </row>
    <row r="92" spans="1:9" ht="15" thickTop="1" thickBot="1">
      <c r="A92" s="409"/>
      <c r="B92" s="409"/>
      <c r="C92" s="409"/>
      <c r="D92" s="23" t="s">
        <v>311</v>
      </c>
      <c r="E92" s="410" t="s">
        <v>335</v>
      </c>
      <c r="F92" s="410"/>
      <c r="G92" s="410"/>
      <c r="H92" s="410"/>
      <c r="I92" s="410"/>
    </row>
    <row r="93" spans="1:9" ht="15" thickTop="1" thickBot="1">
      <c r="A93" s="409"/>
      <c r="B93" s="409"/>
      <c r="C93" s="409"/>
      <c r="D93" s="23"/>
      <c r="E93" s="410"/>
      <c r="F93" s="410"/>
      <c r="G93" s="410"/>
      <c r="H93" s="410"/>
      <c r="I93" s="410"/>
    </row>
    <row r="94" spans="1:9" ht="15" thickTop="1" thickBot="1">
      <c r="A94" s="409"/>
      <c r="B94" s="409"/>
      <c r="C94" s="409"/>
      <c r="D94" s="23"/>
      <c r="E94" s="467" t="s">
        <v>943</v>
      </c>
      <c r="F94" s="467"/>
      <c r="G94" s="467"/>
      <c r="H94" s="467"/>
      <c r="I94" s="467"/>
    </row>
    <row r="95" spans="1:9" ht="15" thickTop="1" thickBot="1">
      <c r="A95" s="409"/>
      <c r="B95" s="409"/>
      <c r="C95" s="409"/>
      <c r="D95" s="23"/>
      <c r="E95" s="410"/>
      <c r="F95" s="410"/>
      <c r="G95" s="410"/>
      <c r="H95" s="410"/>
      <c r="I95" s="410"/>
    </row>
    <row r="96" spans="1:9" ht="15" thickTop="1" thickBot="1">
      <c r="A96" s="409"/>
      <c r="B96" s="409"/>
      <c r="C96" s="409"/>
      <c r="D96" s="23" t="s">
        <v>319</v>
      </c>
      <c r="E96" s="410" t="s">
        <v>336</v>
      </c>
      <c r="F96" s="410"/>
      <c r="G96" s="410"/>
      <c r="H96" s="410"/>
      <c r="I96" s="410"/>
    </row>
    <row r="97" spans="1:9" ht="15" thickTop="1" thickBot="1"/>
    <row r="98" spans="1:9" ht="18" thickTop="1" thickBot="1">
      <c r="A98" s="406" t="s">
        <v>860</v>
      </c>
      <c r="B98" s="407"/>
      <c r="C98" s="407"/>
      <c r="D98" s="407"/>
      <c r="E98" s="407"/>
      <c r="F98" s="407"/>
      <c r="G98" s="407"/>
      <c r="H98" s="407"/>
      <c r="I98" s="408"/>
    </row>
    <row r="99" spans="1:9" ht="15" thickTop="1" thickBot="1">
      <c r="A99" s="409"/>
      <c r="B99" s="409"/>
      <c r="C99" s="409"/>
      <c r="D99" s="36" t="s">
        <v>310</v>
      </c>
      <c r="E99" s="410" t="s">
        <v>1407</v>
      </c>
      <c r="F99" s="410"/>
      <c r="G99" s="410"/>
      <c r="H99" s="410"/>
      <c r="I99" s="410"/>
    </row>
    <row r="100" spans="1:9" ht="15" thickTop="1" thickBot="1">
      <c r="A100" s="409"/>
      <c r="B100" s="409"/>
      <c r="C100" s="409"/>
      <c r="D100" s="36"/>
      <c r="E100" s="410"/>
      <c r="F100" s="410"/>
      <c r="G100" s="410"/>
      <c r="H100" s="410"/>
      <c r="I100" s="410"/>
    </row>
    <row r="101" spans="1:9" ht="15" thickTop="1" thickBot="1">
      <c r="A101" s="409"/>
      <c r="B101" s="409"/>
      <c r="C101" s="409"/>
      <c r="D101" s="36" t="s">
        <v>311</v>
      </c>
      <c r="E101" s="410" t="s">
        <v>861</v>
      </c>
      <c r="F101" s="410"/>
      <c r="G101" s="410"/>
      <c r="H101" s="410"/>
      <c r="I101" s="410"/>
    </row>
    <row r="102" spans="1:9" ht="15" thickTop="1" thickBot="1">
      <c r="A102" s="409"/>
      <c r="B102" s="409"/>
      <c r="C102" s="409"/>
      <c r="D102" s="36"/>
      <c r="E102" s="410"/>
      <c r="F102" s="410"/>
      <c r="G102" s="410"/>
      <c r="H102" s="410"/>
      <c r="I102" s="410"/>
    </row>
    <row r="103" spans="1:9" ht="15" thickTop="1" thickBot="1">
      <c r="A103" s="409"/>
      <c r="B103" s="409"/>
      <c r="C103" s="409"/>
      <c r="D103" s="36" t="s">
        <v>313</v>
      </c>
      <c r="E103" s="410"/>
      <c r="F103" s="410"/>
      <c r="G103" s="410"/>
      <c r="H103" s="410"/>
      <c r="I103" s="410"/>
    </row>
    <row r="104" spans="1:9" ht="15" thickTop="1" thickBot="1">
      <c r="A104" s="409"/>
      <c r="B104" s="409"/>
      <c r="C104" s="409"/>
      <c r="D104" s="36"/>
      <c r="E104" s="410"/>
      <c r="F104" s="410"/>
      <c r="G104" s="410"/>
      <c r="H104" s="410"/>
      <c r="I104" s="410"/>
    </row>
    <row r="105" spans="1:9" ht="15" thickTop="1" thickBot="1">
      <c r="A105" s="409"/>
      <c r="B105" s="409"/>
      <c r="C105" s="409"/>
      <c r="D105" s="36" t="s">
        <v>319</v>
      </c>
      <c r="E105" s="410"/>
      <c r="F105" s="410"/>
      <c r="G105" s="410"/>
      <c r="H105" s="410"/>
      <c r="I105" s="410"/>
    </row>
    <row r="106" spans="1:9" ht="15" thickTop="1" thickBot="1"/>
    <row r="107" spans="1:9" ht="18" thickTop="1" thickBot="1">
      <c r="A107" s="406" t="s">
        <v>1344</v>
      </c>
      <c r="B107" s="407"/>
      <c r="C107" s="407"/>
      <c r="D107" s="407"/>
      <c r="E107" s="407"/>
      <c r="F107" s="407"/>
      <c r="G107" s="407"/>
      <c r="H107" s="407"/>
      <c r="I107" s="408"/>
    </row>
    <row r="108" spans="1:9" ht="15" thickTop="1" thickBot="1">
      <c r="A108" s="409"/>
      <c r="B108" s="409"/>
      <c r="C108" s="409"/>
      <c r="D108" s="98" t="s">
        <v>310</v>
      </c>
      <c r="E108" s="410" t="s">
        <v>1345</v>
      </c>
      <c r="F108" s="410"/>
      <c r="G108" s="410"/>
      <c r="H108" s="410"/>
      <c r="I108" s="410"/>
    </row>
    <row r="109" spans="1:9" ht="15" thickTop="1" thickBot="1">
      <c r="A109" s="409"/>
      <c r="B109" s="409"/>
      <c r="C109" s="409"/>
      <c r="D109" s="98"/>
      <c r="E109" s="410"/>
      <c r="F109" s="410"/>
      <c r="G109" s="410"/>
      <c r="H109" s="410"/>
      <c r="I109" s="410"/>
    </row>
    <row r="110" spans="1:9" ht="15" thickTop="1" thickBot="1">
      <c r="A110" s="409"/>
      <c r="B110" s="409"/>
      <c r="C110" s="409"/>
      <c r="D110" s="98" t="s">
        <v>311</v>
      </c>
      <c r="E110" s="410" t="s">
        <v>1346</v>
      </c>
      <c r="F110" s="410"/>
      <c r="G110" s="410"/>
      <c r="H110" s="410"/>
      <c r="I110" s="410"/>
    </row>
    <row r="111" spans="1:9" ht="15" thickTop="1" thickBot="1">
      <c r="A111" s="409"/>
      <c r="B111" s="409"/>
      <c r="C111" s="409"/>
      <c r="D111" s="98"/>
      <c r="E111" s="410"/>
      <c r="F111" s="410"/>
      <c r="G111" s="410"/>
      <c r="H111" s="410"/>
      <c r="I111" s="410"/>
    </row>
    <row r="112" spans="1:9" ht="15" thickTop="1" thickBot="1">
      <c r="A112" s="409"/>
      <c r="B112" s="409"/>
      <c r="C112" s="409"/>
      <c r="D112" s="98" t="s">
        <v>313</v>
      </c>
      <c r="E112" s="410"/>
      <c r="F112" s="410"/>
      <c r="G112" s="410"/>
      <c r="H112" s="410"/>
      <c r="I112" s="410"/>
    </row>
    <row r="113" spans="1:9" ht="15" thickTop="1" thickBot="1">
      <c r="A113" s="409"/>
      <c r="B113" s="409"/>
      <c r="C113" s="409"/>
      <c r="D113" s="98"/>
      <c r="E113" s="410"/>
      <c r="F113" s="410"/>
      <c r="G113" s="410"/>
      <c r="H113" s="410"/>
      <c r="I113" s="410"/>
    </row>
    <row r="114" spans="1:9" ht="15" thickTop="1" thickBot="1">
      <c r="A114" s="409"/>
      <c r="B114" s="409"/>
      <c r="C114" s="409"/>
      <c r="D114" s="98" t="s">
        <v>319</v>
      </c>
      <c r="E114" s="410"/>
      <c r="F114" s="410"/>
      <c r="G114" s="410"/>
      <c r="H114" s="410"/>
      <c r="I114" s="410"/>
    </row>
    <row r="115" spans="1:9" ht="15" thickTop="1" thickBot="1"/>
    <row r="116" spans="1:9" ht="18" thickTop="1" thickBot="1">
      <c r="A116" s="406" t="s">
        <v>1341</v>
      </c>
      <c r="B116" s="407"/>
      <c r="C116" s="407"/>
      <c r="D116" s="407"/>
      <c r="E116" s="407"/>
      <c r="F116" s="407"/>
      <c r="G116" s="407"/>
      <c r="H116" s="407"/>
      <c r="I116" s="408"/>
    </row>
    <row r="117" spans="1:9" ht="15" thickTop="1" thickBot="1">
      <c r="A117" s="409"/>
      <c r="B117" s="409"/>
      <c r="C117" s="409"/>
      <c r="D117" s="98" t="s">
        <v>310</v>
      </c>
      <c r="E117" s="410" t="s">
        <v>1342</v>
      </c>
      <c r="F117" s="410"/>
      <c r="G117" s="410"/>
      <c r="H117" s="410"/>
      <c r="I117" s="410"/>
    </row>
    <row r="118" spans="1:9" ht="15" thickTop="1" thickBot="1">
      <c r="A118" s="409"/>
      <c r="B118" s="409"/>
      <c r="C118" s="409"/>
      <c r="D118" s="98"/>
      <c r="E118" s="410"/>
      <c r="F118" s="410"/>
      <c r="G118" s="410"/>
      <c r="H118" s="410"/>
      <c r="I118" s="410"/>
    </row>
    <row r="119" spans="1:9" ht="15" thickTop="1" thickBot="1">
      <c r="A119" s="409"/>
      <c r="B119" s="409"/>
      <c r="C119" s="409"/>
      <c r="D119" s="98" t="s">
        <v>311</v>
      </c>
      <c r="E119" s="410" t="s">
        <v>1343</v>
      </c>
      <c r="F119" s="410"/>
      <c r="G119" s="410"/>
      <c r="H119" s="410"/>
      <c r="I119" s="410"/>
    </row>
    <row r="120" spans="1:9" ht="15" thickTop="1" thickBot="1">
      <c r="A120" s="409"/>
      <c r="B120" s="409"/>
      <c r="C120" s="409"/>
      <c r="D120" s="98"/>
      <c r="E120" s="410"/>
      <c r="F120" s="410"/>
      <c r="G120" s="410"/>
      <c r="H120" s="410"/>
      <c r="I120" s="410"/>
    </row>
    <row r="121" spans="1:9" ht="15" thickTop="1" thickBot="1">
      <c r="A121" s="409"/>
      <c r="B121" s="409"/>
      <c r="C121" s="409"/>
      <c r="D121" s="98" t="s">
        <v>313</v>
      </c>
      <c r="E121" s="410"/>
      <c r="F121" s="410"/>
      <c r="G121" s="410"/>
      <c r="H121" s="410"/>
      <c r="I121" s="410"/>
    </row>
    <row r="122" spans="1:9" ht="15" thickTop="1" thickBot="1">
      <c r="A122" s="409"/>
      <c r="B122" s="409"/>
      <c r="C122" s="409"/>
      <c r="D122" s="98"/>
      <c r="E122" s="410"/>
      <c r="F122" s="410"/>
      <c r="G122" s="410"/>
      <c r="H122" s="410"/>
      <c r="I122" s="410"/>
    </row>
    <row r="123" spans="1:9" ht="15" thickTop="1" thickBot="1">
      <c r="A123" s="409"/>
      <c r="B123" s="409"/>
      <c r="C123" s="409"/>
      <c r="D123" s="98" t="s">
        <v>319</v>
      </c>
      <c r="E123" s="410"/>
      <c r="F123" s="410"/>
      <c r="G123" s="410"/>
      <c r="H123" s="410"/>
      <c r="I123" s="410"/>
    </row>
    <row r="124" spans="1:9" ht="15" thickTop="1" thickBot="1"/>
    <row r="125" spans="1:9" ht="22.5" thickTop="1" thickBot="1">
      <c r="A125" s="461" t="s">
        <v>1359</v>
      </c>
      <c r="B125" s="461"/>
      <c r="C125" s="461"/>
      <c r="D125" s="461"/>
      <c r="E125" s="461"/>
      <c r="F125" s="461"/>
      <c r="G125" s="461"/>
      <c r="H125" s="461"/>
      <c r="I125" s="461"/>
    </row>
    <row r="126" spans="1:9" ht="15" thickTop="1" thickBot="1"/>
    <row r="127" spans="1:9" ht="18" thickTop="1" thickBot="1">
      <c r="A127" s="406" t="s">
        <v>1357</v>
      </c>
      <c r="B127" s="407"/>
      <c r="C127" s="407"/>
      <c r="D127" s="407"/>
      <c r="E127" s="407"/>
      <c r="F127" s="407"/>
      <c r="G127" s="407"/>
      <c r="H127" s="407"/>
      <c r="I127" s="408"/>
    </row>
    <row r="128" spans="1:9" ht="15" customHeight="1" thickTop="1" thickBot="1">
      <c r="A128" s="409"/>
      <c r="B128" s="409"/>
      <c r="C128" s="409"/>
      <c r="D128" s="98" t="s">
        <v>310</v>
      </c>
      <c r="E128" s="481" t="s">
        <v>1358</v>
      </c>
      <c r="F128" s="482"/>
      <c r="G128" s="482"/>
      <c r="H128" s="482"/>
      <c r="I128" s="483"/>
    </row>
    <row r="129" spans="1:9" ht="15" thickTop="1" thickBot="1">
      <c r="A129" s="409"/>
      <c r="B129" s="409"/>
      <c r="C129" s="409"/>
      <c r="D129" s="98"/>
      <c r="E129" s="484"/>
      <c r="F129" s="485"/>
      <c r="G129" s="485"/>
      <c r="H129" s="485"/>
      <c r="I129" s="486"/>
    </row>
    <row r="130" spans="1:9" ht="15" thickTop="1" thickBot="1">
      <c r="A130" s="409"/>
      <c r="B130" s="409"/>
      <c r="C130" s="409"/>
      <c r="D130" s="98" t="s">
        <v>311</v>
      </c>
      <c r="E130" s="410" t="s">
        <v>1297</v>
      </c>
      <c r="F130" s="410"/>
      <c r="G130" s="410"/>
      <c r="H130" s="410"/>
      <c r="I130" s="410"/>
    </row>
    <row r="131" spans="1:9" ht="15" thickTop="1" thickBot="1">
      <c r="A131" s="409"/>
      <c r="B131" s="409"/>
      <c r="C131" s="409"/>
      <c r="D131" s="98"/>
      <c r="E131" s="410"/>
      <c r="F131" s="410"/>
      <c r="G131" s="410"/>
      <c r="H131" s="410"/>
      <c r="I131" s="410"/>
    </row>
    <row r="132" spans="1:9" ht="15" thickTop="1" thickBot="1">
      <c r="A132" s="409"/>
      <c r="B132" s="409"/>
      <c r="C132" s="409"/>
      <c r="D132" s="98" t="s">
        <v>313</v>
      </c>
      <c r="E132" s="410"/>
      <c r="F132" s="410"/>
      <c r="G132" s="410"/>
      <c r="H132" s="410"/>
      <c r="I132" s="410"/>
    </row>
    <row r="133" spans="1:9" ht="15" thickTop="1" thickBot="1">
      <c r="A133" s="409"/>
      <c r="B133" s="409"/>
      <c r="C133" s="409"/>
      <c r="D133" s="98"/>
      <c r="E133" s="410"/>
      <c r="F133" s="410"/>
      <c r="G133" s="410"/>
      <c r="H133" s="410"/>
      <c r="I133" s="410"/>
    </row>
    <row r="134" spans="1:9" ht="15" thickTop="1" thickBot="1">
      <c r="A134" s="409"/>
      <c r="B134" s="409"/>
      <c r="C134" s="409"/>
      <c r="D134" s="98" t="s">
        <v>319</v>
      </c>
      <c r="E134" s="410"/>
      <c r="F134" s="410"/>
      <c r="G134" s="410"/>
      <c r="H134" s="410"/>
      <c r="I134" s="410"/>
    </row>
    <row r="135" spans="1:9" ht="15" thickTop="1" thickBot="1"/>
    <row r="136" spans="1:9" ht="18" thickTop="1" thickBot="1">
      <c r="A136" s="406" t="s">
        <v>1583</v>
      </c>
      <c r="B136" s="407"/>
      <c r="C136" s="407"/>
      <c r="D136" s="407"/>
      <c r="E136" s="407"/>
      <c r="F136" s="407"/>
      <c r="G136" s="407"/>
      <c r="H136" s="407"/>
      <c r="I136" s="408"/>
    </row>
    <row r="137" spans="1:9" ht="15" thickTop="1" thickBot="1">
      <c r="A137" s="409"/>
      <c r="B137" s="409"/>
      <c r="C137" s="409"/>
      <c r="D137" s="78" t="s">
        <v>310</v>
      </c>
      <c r="E137" s="410" t="s">
        <v>1586</v>
      </c>
      <c r="F137" s="410"/>
      <c r="G137" s="410"/>
      <c r="H137" s="410"/>
      <c r="I137" s="410"/>
    </row>
    <row r="138" spans="1:9" ht="15" thickTop="1" thickBot="1">
      <c r="A138" s="409"/>
      <c r="B138" s="409"/>
      <c r="C138" s="409"/>
      <c r="D138" s="78"/>
      <c r="E138" s="410" t="s">
        <v>863</v>
      </c>
      <c r="F138" s="410"/>
      <c r="G138" s="410"/>
      <c r="H138" s="410"/>
      <c r="I138" s="410"/>
    </row>
    <row r="139" spans="1:9" ht="15" thickTop="1" thickBot="1">
      <c r="A139" s="409"/>
      <c r="B139" s="409"/>
      <c r="C139" s="409"/>
      <c r="D139" s="78"/>
      <c r="E139" s="410"/>
      <c r="F139" s="410"/>
      <c r="G139" s="410"/>
      <c r="H139" s="410"/>
      <c r="I139" s="410"/>
    </row>
    <row r="140" spans="1:9" ht="15" thickTop="1" thickBot="1">
      <c r="A140" s="409"/>
      <c r="B140" s="409"/>
      <c r="C140" s="409"/>
      <c r="D140" s="78" t="s">
        <v>311</v>
      </c>
      <c r="E140" s="410" t="s">
        <v>865</v>
      </c>
      <c r="F140" s="410"/>
      <c r="G140" s="410"/>
      <c r="H140" s="410"/>
      <c r="I140" s="410"/>
    </row>
    <row r="141" spans="1:9" ht="15" thickTop="1" thickBot="1">
      <c r="A141" s="409"/>
      <c r="B141" s="409"/>
      <c r="C141" s="409"/>
      <c r="D141" s="78" t="s">
        <v>356</v>
      </c>
      <c r="E141" s="417">
        <v>2500</v>
      </c>
      <c r="F141" s="417"/>
      <c r="G141" s="417"/>
      <c r="H141" s="417"/>
      <c r="I141" s="417"/>
    </row>
    <row r="142" spans="1:9" ht="15" thickTop="1" thickBot="1">
      <c r="A142" s="409"/>
      <c r="B142" s="409"/>
      <c r="C142" s="409"/>
      <c r="D142" s="78" t="s">
        <v>313</v>
      </c>
      <c r="E142" s="410" t="s">
        <v>864</v>
      </c>
      <c r="F142" s="410"/>
      <c r="G142" s="410"/>
      <c r="H142" s="410"/>
      <c r="I142" s="410"/>
    </row>
    <row r="143" spans="1:9" ht="15" thickTop="1" thickBot="1">
      <c r="A143" s="409"/>
      <c r="B143" s="409"/>
      <c r="C143" s="409"/>
      <c r="D143" s="78" t="s">
        <v>319</v>
      </c>
      <c r="E143" s="410"/>
      <c r="F143" s="410"/>
      <c r="G143" s="410"/>
      <c r="H143" s="410"/>
      <c r="I143" s="410"/>
    </row>
    <row r="144" spans="1:9" ht="15" thickTop="1" thickBot="1"/>
    <row r="145" spans="1:9" ht="18" thickTop="1" thickBot="1">
      <c r="A145" s="406" t="s">
        <v>352</v>
      </c>
      <c r="B145" s="407"/>
      <c r="C145" s="407"/>
      <c r="D145" s="407"/>
      <c r="E145" s="407"/>
      <c r="F145" s="407"/>
      <c r="G145" s="407"/>
      <c r="H145" s="407"/>
      <c r="I145" s="408"/>
    </row>
    <row r="146" spans="1:9" ht="15" thickTop="1" thickBot="1">
      <c r="A146" s="409"/>
      <c r="B146" s="409"/>
      <c r="C146" s="409"/>
      <c r="D146" s="23" t="s">
        <v>310</v>
      </c>
      <c r="E146" s="410" t="s">
        <v>353</v>
      </c>
      <c r="F146" s="410"/>
      <c r="G146" s="410"/>
      <c r="H146" s="410"/>
      <c r="I146" s="410"/>
    </row>
    <row r="147" spans="1:9" ht="15" thickTop="1" thickBot="1">
      <c r="A147" s="409"/>
      <c r="B147" s="409"/>
      <c r="C147" s="409"/>
      <c r="D147" s="23"/>
      <c r="E147" s="410" t="s">
        <v>354</v>
      </c>
      <c r="F147" s="410"/>
      <c r="G147" s="410"/>
      <c r="H147" s="410"/>
      <c r="I147" s="410"/>
    </row>
    <row r="148" spans="1:9" ht="15" thickTop="1" thickBot="1">
      <c r="A148" s="409"/>
      <c r="B148" s="409"/>
      <c r="C148" s="409"/>
      <c r="D148" s="23"/>
      <c r="E148" s="464" t="s">
        <v>355</v>
      </c>
      <c r="F148" s="465"/>
      <c r="G148" s="465"/>
      <c r="H148" s="465"/>
      <c r="I148" s="466"/>
    </row>
    <row r="149" spans="1:9" ht="15" thickTop="1" thickBot="1">
      <c r="A149" s="409"/>
      <c r="B149" s="409"/>
      <c r="C149" s="409"/>
      <c r="D149" s="23" t="s">
        <v>311</v>
      </c>
      <c r="E149" s="463" t="s">
        <v>357</v>
      </c>
      <c r="F149" s="463"/>
      <c r="G149" s="463"/>
      <c r="H149" s="463"/>
      <c r="I149" s="463"/>
    </row>
    <row r="150" spans="1:9" ht="15" thickTop="1" thickBot="1">
      <c r="A150" s="409"/>
      <c r="B150" s="409"/>
      <c r="C150" s="409"/>
      <c r="D150" s="23" t="s">
        <v>356</v>
      </c>
      <c r="E150" s="463">
        <v>3000</v>
      </c>
      <c r="F150" s="463"/>
      <c r="G150" s="463"/>
      <c r="H150" s="463"/>
      <c r="I150" s="463"/>
    </row>
    <row r="151" spans="1:9" ht="15" thickTop="1" thickBot="1">
      <c r="A151" s="409"/>
      <c r="B151" s="409"/>
      <c r="C151" s="409"/>
      <c r="D151" s="23" t="s">
        <v>313</v>
      </c>
      <c r="E151" s="410"/>
      <c r="F151" s="410"/>
      <c r="G151" s="410"/>
      <c r="H151" s="410"/>
      <c r="I151" s="410"/>
    </row>
    <row r="152" spans="1:9" ht="15" thickTop="1" thickBot="1">
      <c r="A152" s="409"/>
      <c r="B152" s="409"/>
      <c r="C152" s="409"/>
      <c r="D152" s="23"/>
      <c r="E152" s="410"/>
      <c r="F152" s="410"/>
      <c r="G152" s="410"/>
      <c r="H152" s="410"/>
      <c r="I152" s="410"/>
    </row>
    <row r="153" spans="1:9" ht="15" thickTop="1" thickBot="1">
      <c r="A153" s="409"/>
      <c r="B153" s="409"/>
      <c r="C153" s="409"/>
      <c r="D153" s="23" t="s">
        <v>319</v>
      </c>
      <c r="E153" s="410"/>
      <c r="F153" s="410"/>
      <c r="G153" s="410"/>
      <c r="H153" s="410"/>
      <c r="I153" s="410"/>
    </row>
    <row r="154" spans="1:9" ht="15" thickTop="1" thickBot="1"/>
    <row r="155" spans="1:9" ht="22.5" thickTop="1" thickBot="1">
      <c r="A155" s="461" t="s">
        <v>1391</v>
      </c>
      <c r="B155" s="461"/>
      <c r="C155" s="461"/>
      <c r="D155" s="461"/>
      <c r="E155" s="461"/>
      <c r="F155" s="461"/>
      <c r="G155" s="461"/>
      <c r="H155" s="461"/>
      <c r="I155" s="461"/>
    </row>
    <row r="156" spans="1:9" ht="15" thickTop="1" thickBot="1"/>
    <row r="157" spans="1:9" ht="18" thickTop="1" thickBot="1">
      <c r="A157" s="406" t="s">
        <v>376</v>
      </c>
      <c r="B157" s="407"/>
      <c r="C157" s="407"/>
      <c r="D157" s="407"/>
      <c r="E157" s="407"/>
      <c r="F157" s="407"/>
      <c r="G157" s="407"/>
      <c r="H157" s="407"/>
      <c r="I157" s="408"/>
    </row>
    <row r="158" spans="1:9" ht="15" thickTop="1" thickBot="1">
      <c r="A158" s="409"/>
      <c r="B158" s="409"/>
      <c r="C158" s="409"/>
      <c r="D158" s="23" t="s">
        <v>310</v>
      </c>
      <c r="E158" s="410" t="s">
        <v>375</v>
      </c>
      <c r="F158" s="410"/>
      <c r="G158" s="410"/>
      <c r="H158" s="410"/>
      <c r="I158" s="410"/>
    </row>
    <row r="159" spans="1:9" ht="15" thickTop="1" thickBot="1">
      <c r="A159" s="409"/>
      <c r="B159" s="409"/>
      <c r="C159" s="409"/>
      <c r="D159" s="23"/>
      <c r="E159" s="410"/>
      <c r="F159" s="410"/>
      <c r="G159" s="410"/>
      <c r="H159" s="410"/>
      <c r="I159" s="410"/>
    </row>
    <row r="160" spans="1:9" ht="15" thickTop="1" thickBot="1">
      <c r="A160" s="409"/>
      <c r="B160" s="409"/>
      <c r="C160" s="409"/>
      <c r="D160" s="23" t="s">
        <v>311</v>
      </c>
      <c r="E160" s="410" t="s">
        <v>377</v>
      </c>
      <c r="F160" s="410"/>
      <c r="G160" s="410"/>
      <c r="H160" s="410"/>
      <c r="I160" s="410"/>
    </row>
    <row r="161" spans="1:9" ht="15" thickTop="1" thickBot="1">
      <c r="A161" s="409"/>
      <c r="B161" s="409"/>
      <c r="C161" s="409"/>
      <c r="D161" s="23"/>
      <c r="E161" s="410"/>
      <c r="F161" s="410"/>
      <c r="G161" s="410"/>
      <c r="H161" s="410"/>
      <c r="I161" s="410"/>
    </row>
    <row r="162" spans="1:9" ht="15" thickTop="1" thickBot="1">
      <c r="A162" s="409"/>
      <c r="B162" s="409"/>
      <c r="C162" s="409"/>
      <c r="D162" s="23" t="s">
        <v>313</v>
      </c>
      <c r="E162" s="410"/>
      <c r="F162" s="410"/>
      <c r="G162" s="410"/>
      <c r="H162" s="410"/>
      <c r="I162" s="410"/>
    </row>
    <row r="163" spans="1:9" ht="15" thickTop="1" thickBot="1">
      <c r="A163" s="409"/>
      <c r="B163" s="409"/>
      <c r="C163" s="409"/>
      <c r="D163" s="23"/>
      <c r="E163" s="410"/>
      <c r="F163" s="410"/>
      <c r="G163" s="410"/>
      <c r="H163" s="410"/>
      <c r="I163" s="410"/>
    </row>
    <row r="164" spans="1:9" ht="15" thickTop="1" thickBot="1">
      <c r="A164" s="409"/>
      <c r="B164" s="409"/>
      <c r="C164" s="409"/>
      <c r="D164" s="23" t="s">
        <v>319</v>
      </c>
      <c r="E164" s="410"/>
      <c r="F164" s="410"/>
      <c r="G164" s="410"/>
      <c r="H164" s="410"/>
      <c r="I164" s="410"/>
    </row>
    <row r="165" spans="1:9" ht="15" thickTop="1" thickBot="1"/>
    <row r="166" spans="1:9" ht="18" thickTop="1" thickBot="1">
      <c r="A166" s="406" t="s">
        <v>1360</v>
      </c>
      <c r="B166" s="407"/>
      <c r="C166" s="407"/>
      <c r="D166" s="407"/>
      <c r="E166" s="407"/>
      <c r="F166" s="407"/>
      <c r="G166" s="407"/>
      <c r="H166" s="407"/>
      <c r="I166" s="408"/>
    </row>
    <row r="167" spans="1:9" ht="15" thickTop="1" thickBot="1">
      <c r="A167" s="409"/>
      <c r="B167" s="409"/>
      <c r="C167" s="409"/>
      <c r="D167" s="98" t="s">
        <v>310</v>
      </c>
      <c r="E167" s="410" t="s">
        <v>1361</v>
      </c>
      <c r="F167" s="410"/>
      <c r="G167" s="410"/>
      <c r="H167" s="410"/>
      <c r="I167" s="410"/>
    </row>
    <row r="168" spans="1:9" ht="15" thickTop="1" thickBot="1">
      <c r="A168" s="409"/>
      <c r="B168" s="409"/>
      <c r="C168" s="409"/>
      <c r="D168" s="98"/>
      <c r="E168" s="410"/>
      <c r="F168" s="410"/>
      <c r="G168" s="410"/>
      <c r="H168" s="410"/>
      <c r="I168" s="410"/>
    </row>
    <row r="169" spans="1:9" ht="15" thickTop="1" thickBot="1">
      <c r="A169" s="409"/>
      <c r="B169" s="409"/>
      <c r="C169" s="409"/>
      <c r="D169" s="98" t="s">
        <v>311</v>
      </c>
      <c r="E169" s="410" t="s">
        <v>1362</v>
      </c>
      <c r="F169" s="410"/>
      <c r="G169" s="410"/>
      <c r="H169" s="410"/>
      <c r="I169" s="410"/>
    </row>
    <row r="170" spans="1:9" ht="15" thickTop="1" thickBot="1">
      <c r="A170" s="409"/>
      <c r="B170" s="409"/>
      <c r="C170" s="409"/>
      <c r="D170" s="98"/>
      <c r="E170" s="410"/>
      <c r="F170" s="410"/>
      <c r="G170" s="410"/>
      <c r="H170" s="410"/>
      <c r="I170" s="410"/>
    </row>
    <row r="171" spans="1:9" ht="15" thickTop="1" thickBot="1">
      <c r="A171" s="409"/>
      <c r="B171" s="409"/>
      <c r="C171" s="409"/>
      <c r="D171" s="98" t="s">
        <v>313</v>
      </c>
      <c r="E171" s="410"/>
      <c r="F171" s="410"/>
      <c r="G171" s="410"/>
      <c r="H171" s="410"/>
      <c r="I171" s="410"/>
    </row>
    <row r="172" spans="1:9" ht="15" thickTop="1" thickBot="1">
      <c r="A172" s="409"/>
      <c r="B172" s="409"/>
      <c r="C172" s="409"/>
      <c r="D172" s="98"/>
      <c r="E172" s="410"/>
      <c r="F172" s="410"/>
      <c r="G172" s="410"/>
      <c r="H172" s="410"/>
      <c r="I172" s="410"/>
    </row>
    <row r="173" spans="1:9" ht="15" thickTop="1" thickBot="1">
      <c r="A173" s="409"/>
      <c r="B173" s="409"/>
      <c r="C173" s="409"/>
      <c r="D173" s="98" t="s">
        <v>319</v>
      </c>
      <c r="E173" s="410"/>
      <c r="F173" s="410"/>
      <c r="G173" s="410"/>
      <c r="H173" s="410"/>
      <c r="I173" s="410"/>
    </row>
    <row r="174" spans="1:9" ht="15" thickTop="1" thickBot="1"/>
    <row r="175" spans="1:9" ht="18" thickTop="1" thickBot="1">
      <c r="A175" s="406" t="s">
        <v>885</v>
      </c>
      <c r="B175" s="407"/>
      <c r="C175" s="407"/>
      <c r="D175" s="407"/>
      <c r="E175" s="407"/>
      <c r="F175" s="407"/>
      <c r="G175" s="407"/>
      <c r="H175" s="407"/>
      <c r="I175" s="408"/>
    </row>
    <row r="176" spans="1:9" ht="15" thickTop="1" thickBot="1">
      <c r="A176" s="409"/>
      <c r="B176" s="409"/>
      <c r="C176" s="409"/>
      <c r="D176" s="83" t="s">
        <v>310</v>
      </c>
      <c r="E176" s="410" t="s">
        <v>1587</v>
      </c>
      <c r="F176" s="410"/>
      <c r="G176" s="410"/>
      <c r="H176" s="410"/>
      <c r="I176" s="410"/>
    </row>
    <row r="177" spans="1:9" ht="15" thickTop="1" thickBot="1">
      <c r="A177" s="409"/>
      <c r="B177" s="409"/>
      <c r="C177" s="409"/>
      <c r="D177" s="83" t="s">
        <v>874</v>
      </c>
      <c r="E177" s="410" t="s">
        <v>884</v>
      </c>
      <c r="F177" s="410"/>
      <c r="G177" s="410"/>
      <c r="H177" s="410"/>
      <c r="I177" s="410"/>
    </row>
    <row r="178" spans="1:9" ht="15" thickTop="1" thickBot="1">
      <c r="A178" s="409"/>
      <c r="B178" s="409"/>
      <c r="C178" s="409"/>
      <c r="D178" s="83" t="s">
        <v>311</v>
      </c>
      <c r="E178" s="410" t="s">
        <v>1549</v>
      </c>
      <c r="F178" s="410"/>
      <c r="G178" s="410"/>
      <c r="H178" s="410"/>
      <c r="I178" s="410"/>
    </row>
    <row r="179" spans="1:9" ht="15" thickTop="1" thickBot="1">
      <c r="A179" s="409"/>
      <c r="B179" s="409"/>
      <c r="C179" s="409"/>
      <c r="D179" s="83"/>
      <c r="E179" s="410"/>
      <c r="F179" s="410"/>
      <c r="G179" s="410"/>
      <c r="H179" s="410"/>
      <c r="I179" s="410"/>
    </row>
    <row r="180" spans="1:9" ht="15" thickTop="1" thickBot="1">
      <c r="A180" s="409"/>
      <c r="B180" s="409"/>
      <c r="C180" s="409"/>
      <c r="D180" s="83" t="s">
        <v>313</v>
      </c>
      <c r="E180" s="410"/>
      <c r="F180" s="410"/>
      <c r="G180" s="410"/>
      <c r="H180" s="410"/>
      <c r="I180" s="410"/>
    </row>
    <row r="181" spans="1:9" ht="15" thickTop="1" thickBot="1">
      <c r="A181" s="409"/>
      <c r="B181" s="409"/>
      <c r="C181" s="409"/>
      <c r="D181" s="83"/>
      <c r="E181" s="410"/>
      <c r="F181" s="410"/>
      <c r="G181" s="410"/>
      <c r="H181" s="410"/>
      <c r="I181" s="410"/>
    </row>
    <row r="182" spans="1:9" ht="15" thickTop="1" thickBot="1">
      <c r="A182" s="409"/>
      <c r="B182" s="409"/>
      <c r="C182" s="409"/>
      <c r="D182" s="83" t="s">
        <v>319</v>
      </c>
      <c r="E182" s="410"/>
      <c r="F182" s="410"/>
      <c r="G182" s="410"/>
      <c r="H182" s="410"/>
      <c r="I182" s="410"/>
    </row>
    <row r="183" spans="1:9" ht="15" thickTop="1" thickBot="1"/>
    <row r="184" spans="1:9" ht="18" thickTop="1" thickBot="1">
      <c r="A184" s="406" t="s">
        <v>883</v>
      </c>
      <c r="B184" s="407"/>
      <c r="C184" s="407"/>
      <c r="D184" s="407"/>
      <c r="E184" s="407"/>
      <c r="F184" s="407"/>
      <c r="G184" s="407"/>
      <c r="H184" s="407"/>
      <c r="I184" s="408"/>
    </row>
    <row r="185" spans="1:9" ht="15" thickTop="1" thickBot="1">
      <c r="A185" s="409"/>
      <c r="B185" s="409"/>
      <c r="C185" s="409"/>
      <c r="D185" s="83" t="s">
        <v>310</v>
      </c>
      <c r="E185" s="410" t="s">
        <v>882</v>
      </c>
      <c r="F185" s="410"/>
      <c r="G185" s="410"/>
      <c r="H185" s="410"/>
      <c r="I185" s="410"/>
    </row>
    <row r="186" spans="1:9" ht="15" thickTop="1" thickBot="1">
      <c r="A186" s="409"/>
      <c r="B186" s="409"/>
      <c r="C186" s="409"/>
      <c r="D186" s="83"/>
      <c r="E186" s="410"/>
      <c r="F186" s="410"/>
      <c r="G186" s="410"/>
      <c r="H186" s="410"/>
      <c r="I186" s="410"/>
    </row>
    <row r="187" spans="1:9" ht="15" thickTop="1" thickBot="1">
      <c r="A187" s="409"/>
      <c r="B187" s="409"/>
      <c r="C187" s="409"/>
      <c r="D187" s="83" t="s">
        <v>311</v>
      </c>
      <c r="E187" s="410"/>
      <c r="F187" s="410"/>
      <c r="G187" s="410"/>
      <c r="H187" s="410"/>
      <c r="I187" s="410"/>
    </row>
    <row r="188" spans="1:9" ht="15" thickTop="1" thickBot="1">
      <c r="A188" s="409"/>
      <c r="B188" s="409"/>
      <c r="C188" s="409"/>
      <c r="D188" s="83"/>
      <c r="E188" s="410"/>
      <c r="F188" s="410"/>
      <c r="G188" s="410"/>
      <c r="H188" s="410"/>
      <c r="I188" s="410"/>
    </row>
    <row r="189" spans="1:9" ht="15" thickTop="1" thickBot="1">
      <c r="A189" s="409"/>
      <c r="B189" s="409"/>
      <c r="C189" s="409"/>
      <c r="D189" s="83" t="s">
        <v>313</v>
      </c>
      <c r="E189" s="410"/>
      <c r="F189" s="410"/>
      <c r="G189" s="410"/>
      <c r="H189" s="410"/>
      <c r="I189" s="410"/>
    </row>
    <row r="190" spans="1:9" ht="15" thickTop="1" thickBot="1">
      <c r="A190" s="409"/>
      <c r="B190" s="409"/>
      <c r="C190" s="409"/>
      <c r="D190" s="83"/>
      <c r="E190" s="410"/>
      <c r="F190" s="410"/>
      <c r="G190" s="410"/>
      <c r="H190" s="410"/>
      <c r="I190" s="410"/>
    </row>
    <row r="191" spans="1:9" ht="15" thickTop="1" thickBot="1">
      <c r="A191" s="409"/>
      <c r="B191" s="409"/>
      <c r="C191" s="409"/>
      <c r="D191" s="83" t="s">
        <v>319</v>
      </c>
      <c r="E191" s="410"/>
      <c r="F191" s="410"/>
      <c r="G191" s="410"/>
      <c r="H191" s="410"/>
      <c r="I191" s="410"/>
    </row>
    <row r="192" spans="1:9" ht="15" thickTop="1" thickBot="1"/>
    <row r="193" spans="1:17" ht="18" thickTop="1" thickBot="1">
      <c r="A193" s="406" t="s">
        <v>1347</v>
      </c>
      <c r="B193" s="407"/>
      <c r="C193" s="407"/>
      <c r="D193" s="407"/>
      <c r="E193" s="407"/>
      <c r="F193" s="407"/>
      <c r="G193" s="407"/>
      <c r="H193" s="407"/>
      <c r="I193" s="408"/>
      <c r="J193" s="480" t="s">
        <v>1349</v>
      </c>
      <c r="K193" s="480"/>
      <c r="L193" s="480"/>
      <c r="M193" s="480"/>
      <c r="N193" s="480"/>
      <c r="O193" s="480"/>
      <c r="P193" s="480"/>
      <c r="Q193" s="480"/>
    </row>
    <row r="194" spans="1:17" ht="15" thickTop="1" thickBot="1">
      <c r="A194" s="409"/>
      <c r="B194" s="409"/>
      <c r="C194" s="409"/>
      <c r="D194" s="98" t="s">
        <v>310</v>
      </c>
      <c r="E194" s="410" t="s">
        <v>1348</v>
      </c>
      <c r="F194" s="410"/>
      <c r="G194" s="410"/>
      <c r="H194" s="410"/>
      <c r="I194" s="410"/>
    </row>
    <row r="195" spans="1:17" ht="15" thickTop="1" thickBot="1">
      <c r="A195" s="409"/>
      <c r="B195" s="409"/>
      <c r="C195" s="409"/>
      <c r="D195" s="98"/>
      <c r="E195" s="410"/>
      <c r="F195" s="410"/>
      <c r="G195" s="410"/>
      <c r="H195" s="410"/>
      <c r="I195" s="410"/>
    </row>
    <row r="196" spans="1:17" ht="15" thickTop="1" thickBot="1">
      <c r="A196" s="409"/>
      <c r="B196" s="409"/>
      <c r="C196" s="409"/>
      <c r="D196" s="98" t="s">
        <v>311</v>
      </c>
      <c r="E196" s="410"/>
      <c r="F196" s="410"/>
      <c r="G196" s="410"/>
      <c r="H196" s="410"/>
      <c r="I196" s="410"/>
    </row>
    <row r="197" spans="1:17" ht="15" thickTop="1" thickBot="1">
      <c r="A197" s="409"/>
      <c r="B197" s="409"/>
      <c r="C197" s="409"/>
      <c r="D197" s="98"/>
      <c r="E197" s="410"/>
      <c r="F197" s="410"/>
      <c r="G197" s="410"/>
      <c r="H197" s="410"/>
      <c r="I197" s="410"/>
    </row>
    <row r="198" spans="1:17" ht="15" thickTop="1" thickBot="1">
      <c r="A198" s="409"/>
      <c r="B198" s="409"/>
      <c r="C198" s="409"/>
      <c r="D198" s="98" t="s">
        <v>313</v>
      </c>
      <c r="E198" s="410"/>
      <c r="F198" s="410"/>
      <c r="G198" s="410"/>
      <c r="H198" s="410"/>
      <c r="I198" s="410"/>
    </row>
    <row r="199" spans="1:17" ht="15" thickTop="1" thickBot="1">
      <c r="A199" s="409"/>
      <c r="B199" s="409"/>
      <c r="C199" s="409"/>
      <c r="D199" s="98"/>
      <c r="E199" s="410"/>
      <c r="F199" s="410"/>
      <c r="G199" s="410"/>
      <c r="H199" s="410"/>
      <c r="I199" s="410"/>
    </row>
    <row r="200" spans="1:17" ht="15" thickTop="1" thickBot="1">
      <c r="A200" s="409"/>
      <c r="B200" s="409"/>
      <c r="C200" s="409"/>
      <c r="D200" s="98" t="s">
        <v>319</v>
      </c>
      <c r="E200" s="410"/>
      <c r="F200" s="410"/>
      <c r="G200" s="410"/>
      <c r="H200" s="410"/>
      <c r="I200" s="410"/>
    </row>
    <row r="201" spans="1:17" ht="15" thickTop="1" thickBot="1"/>
    <row r="202" spans="1:17" ht="18" thickTop="1" thickBot="1">
      <c r="A202" s="406" t="s">
        <v>1373</v>
      </c>
      <c r="B202" s="407"/>
      <c r="C202" s="407"/>
      <c r="D202" s="407"/>
      <c r="E202" s="407"/>
      <c r="F202" s="407"/>
      <c r="G202" s="407"/>
      <c r="H202" s="407"/>
      <c r="I202" s="408"/>
    </row>
    <row r="203" spans="1:17" ht="15" thickTop="1" thickBot="1">
      <c r="A203" s="409"/>
      <c r="B203" s="409"/>
      <c r="C203" s="409"/>
      <c r="D203" s="98" t="s">
        <v>310</v>
      </c>
      <c r="E203" s="410" t="s">
        <v>1374</v>
      </c>
      <c r="F203" s="410"/>
      <c r="G203" s="410"/>
      <c r="H203" s="410"/>
      <c r="I203" s="410"/>
    </row>
    <row r="204" spans="1:17" ht="15" thickTop="1" thickBot="1">
      <c r="A204" s="409"/>
      <c r="B204" s="409"/>
      <c r="C204" s="409"/>
      <c r="D204" s="98"/>
      <c r="E204" s="410"/>
      <c r="F204" s="410"/>
      <c r="G204" s="410"/>
      <c r="H204" s="410"/>
      <c r="I204" s="410"/>
    </row>
    <row r="205" spans="1:17" ht="15" thickTop="1" thickBot="1">
      <c r="A205" s="409"/>
      <c r="B205" s="409"/>
      <c r="C205" s="409"/>
      <c r="D205" s="98" t="s">
        <v>311</v>
      </c>
      <c r="E205" s="410"/>
      <c r="F205" s="410"/>
      <c r="G205" s="410"/>
      <c r="H205" s="410"/>
      <c r="I205" s="410"/>
    </row>
    <row r="206" spans="1:17" ht="15" thickTop="1" thickBot="1">
      <c r="A206" s="409"/>
      <c r="B206" s="409"/>
      <c r="C206" s="409"/>
      <c r="D206" s="98"/>
      <c r="E206" s="410"/>
      <c r="F206" s="410"/>
      <c r="G206" s="410"/>
      <c r="H206" s="410"/>
      <c r="I206" s="410"/>
    </row>
    <row r="207" spans="1:17" ht="15" thickTop="1" thickBot="1">
      <c r="A207" s="409"/>
      <c r="B207" s="409"/>
      <c r="C207" s="409"/>
      <c r="D207" s="98" t="s">
        <v>313</v>
      </c>
      <c r="E207" s="410"/>
      <c r="F207" s="410"/>
      <c r="G207" s="410"/>
      <c r="H207" s="410"/>
      <c r="I207" s="410"/>
    </row>
    <row r="208" spans="1:17" ht="15" thickTop="1" thickBot="1">
      <c r="A208" s="409"/>
      <c r="B208" s="409"/>
      <c r="C208" s="409"/>
      <c r="D208" s="98"/>
      <c r="E208" s="410"/>
      <c r="F208" s="410"/>
      <c r="G208" s="410"/>
      <c r="H208" s="410"/>
      <c r="I208" s="410"/>
    </row>
    <row r="209" spans="1:9" ht="15" thickTop="1" thickBot="1">
      <c r="A209" s="409"/>
      <c r="B209" s="409"/>
      <c r="C209" s="409"/>
      <c r="D209" s="98" t="s">
        <v>319</v>
      </c>
      <c r="E209" s="410"/>
      <c r="F209" s="410"/>
      <c r="G209" s="410"/>
      <c r="H209" s="410"/>
      <c r="I209" s="410"/>
    </row>
    <row r="210" spans="1:9" ht="15" thickTop="1" thickBot="1"/>
    <row r="211" spans="1:9" ht="18" thickTop="1" thickBot="1">
      <c r="A211" s="406" t="s">
        <v>1570</v>
      </c>
      <c r="B211" s="407"/>
      <c r="C211" s="407"/>
      <c r="D211" s="407"/>
      <c r="E211" s="407"/>
      <c r="F211" s="407"/>
      <c r="G211" s="407"/>
      <c r="H211" s="407"/>
      <c r="I211" s="408"/>
    </row>
    <row r="212" spans="1:9" ht="15" thickTop="1" thickBot="1">
      <c r="A212" s="409"/>
      <c r="B212" s="409"/>
      <c r="C212" s="409"/>
      <c r="D212" s="213" t="s">
        <v>310</v>
      </c>
      <c r="E212" s="410" t="s">
        <v>1571</v>
      </c>
      <c r="F212" s="410"/>
      <c r="G212" s="410"/>
      <c r="H212" s="410"/>
      <c r="I212" s="410"/>
    </row>
    <row r="213" spans="1:9" ht="15" thickTop="1" thickBot="1">
      <c r="A213" s="409"/>
      <c r="B213" s="409"/>
      <c r="C213" s="409"/>
      <c r="D213" s="213"/>
      <c r="E213" s="410"/>
      <c r="F213" s="410"/>
      <c r="G213" s="410"/>
      <c r="H213" s="410"/>
      <c r="I213" s="410"/>
    </row>
    <row r="214" spans="1:9" ht="15" thickTop="1" thickBot="1">
      <c r="A214" s="409"/>
      <c r="B214" s="409"/>
      <c r="C214" s="409"/>
      <c r="D214" s="213" t="s">
        <v>311</v>
      </c>
      <c r="E214" s="410" t="s">
        <v>1572</v>
      </c>
      <c r="F214" s="410"/>
      <c r="G214" s="410"/>
      <c r="H214" s="410"/>
      <c r="I214" s="410"/>
    </row>
    <row r="215" spans="1:9" ht="15" thickTop="1" thickBot="1">
      <c r="A215" s="409"/>
      <c r="B215" s="409"/>
      <c r="C215" s="409"/>
      <c r="D215" s="213"/>
      <c r="E215" s="410"/>
      <c r="F215" s="410"/>
      <c r="G215" s="410"/>
      <c r="H215" s="410"/>
      <c r="I215" s="410"/>
    </row>
    <row r="216" spans="1:9" ht="15" thickTop="1" thickBot="1">
      <c r="A216" s="409"/>
      <c r="B216" s="409"/>
      <c r="C216" s="409"/>
      <c r="D216" s="213" t="s">
        <v>313</v>
      </c>
      <c r="E216" s="410"/>
      <c r="F216" s="410"/>
      <c r="G216" s="410"/>
      <c r="H216" s="410"/>
      <c r="I216" s="410"/>
    </row>
    <row r="217" spans="1:9" ht="15" thickTop="1" thickBot="1">
      <c r="A217" s="409"/>
      <c r="B217" s="409"/>
      <c r="C217" s="409"/>
      <c r="D217" s="213"/>
      <c r="E217" s="410"/>
      <c r="F217" s="410"/>
      <c r="G217" s="410"/>
      <c r="H217" s="410"/>
      <c r="I217" s="410"/>
    </row>
    <row r="218" spans="1:9" ht="15" thickTop="1" thickBot="1">
      <c r="A218" s="409"/>
      <c r="B218" s="409"/>
      <c r="C218" s="409"/>
      <c r="D218" s="213" t="s">
        <v>319</v>
      </c>
      <c r="E218" s="410"/>
      <c r="F218" s="410"/>
      <c r="G218" s="410"/>
      <c r="H218" s="410"/>
      <c r="I218" s="410"/>
    </row>
    <row r="219" spans="1:9" ht="15" thickTop="1" thickBot="1"/>
    <row r="220" spans="1:9" ht="18" thickTop="1" thickBot="1">
      <c r="A220" s="406" t="s">
        <v>1380</v>
      </c>
      <c r="B220" s="407"/>
      <c r="C220" s="407"/>
      <c r="D220" s="407"/>
      <c r="E220" s="407"/>
      <c r="F220" s="407"/>
      <c r="G220" s="407"/>
      <c r="H220" s="407"/>
      <c r="I220" s="408"/>
    </row>
    <row r="221" spans="1:9" ht="15" thickTop="1" thickBot="1">
      <c r="A221" s="409"/>
      <c r="B221" s="409"/>
      <c r="C221" s="409"/>
      <c r="D221" s="98" t="s">
        <v>310</v>
      </c>
      <c r="E221" s="410" t="s">
        <v>1381</v>
      </c>
      <c r="F221" s="410"/>
      <c r="G221" s="410"/>
      <c r="H221" s="410"/>
      <c r="I221" s="410"/>
    </row>
    <row r="222" spans="1:9" ht="15" thickTop="1" thickBot="1">
      <c r="A222" s="409"/>
      <c r="B222" s="409"/>
      <c r="C222" s="409"/>
      <c r="D222" s="98"/>
      <c r="E222" s="410"/>
      <c r="F222" s="410"/>
      <c r="G222" s="410"/>
      <c r="H222" s="410"/>
      <c r="I222" s="410"/>
    </row>
    <row r="223" spans="1:9" ht="15" thickTop="1" thickBot="1">
      <c r="A223" s="409"/>
      <c r="B223" s="409"/>
      <c r="C223" s="409"/>
      <c r="D223" s="98" t="s">
        <v>311</v>
      </c>
      <c r="E223" s="410" t="s">
        <v>1573</v>
      </c>
      <c r="F223" s="410"/>
      <c r="G223" s="410"/>
      <c r="H223" s="410"/>
      <c r="I223" s="410"/>
    </row>
    <row r="224" spans="1:9" ht="15" thickTop="1" thickBot="1">
      <c r="A224" s="409"/>
      <c r="B224" s="409"/>
      <c r="C224" s="409"/>
      <c r="D224" s="98"/>
      <c r="E224" s="410"/>
      <c r="F224" s="410"/>
      <c r="G224" s="410"/>
      <c r="H224" s="410"/>
      <c r="I224" s="410"/>
    </row>
    <row r="225" spans="1:9" ht="15" thickTop="1" thickBot="1">
      <c r="A225" s="409"/>
      <c r="B225" s="409"/>
      <c r="C225" s="409"/>
      <c r="D225" s="98" t="s">
        <v>313</v>
      </c>
      <c r="E225" s="410"/>
      <c r="F225" s="410"/>
      <c r="G225" s="410"/>
      <c r="H225" s="410"/>
      <c r="I225" s="410"/>
    </row>
    <row r="226" spans="1:9" ht="15" thickTop="1" thickBot="1">
      <c r="A226" s="409"/>
      <c r="B226" s="409"/>
      <c r="C226" s="409"/>
      <c r="D226" s="98"/>
      <c r="E226" s="410"/>
      <c r="F226" s="410"/>
      <c r="G226" s="410"/>
      <c r="H226" s="410"/>
      <c r="I226" s="410"/>
    </row>
    <row r="227" spans="1:9" ht="15" thickTop="1" thickBot="1">
      <c r="A227" s="409"/>
      <c r="B227" s="409"/>
      <c r="C227" s="409"/>
      <c r="D227" s="98" t="s">
        <v>319</v>
      </c>
      <c r="E227" s="410"/>
      <c r="F227" s="410"/>
      <c r="G227" s="410"/>
      <c r="H227" s="410"/>
      <c r="I227" s="410"/>
    </row>
    <row r="228" spans="1:9" ht="15" thickTop="1" thickBot="1"/>
    <row r="229" spans="1:9" ht="18" thickTop="1" thickBot="1">
      <c r="A229" s="406" t="s">
        <v>1378</v>
      </c>
      <c r="B229" s="407"/>
      <c r="C229" s="407"/>
      <c r="D229" s="407"/>
      <c r="E229" s="407"/>
      <c r="F229" s="407"/>
      <c r="G229" s="407"/>
      <c r="H229" s="407"/>
      <c r="I229" s="408"/>
    </row>
    <row r="230" spans="1:9" ht="15" thickTop="1" thickBot="1">
      <c r="A230" s="409"/>
      <c r="B230" s="409"/>
      <c r="C230" s="409"/>
      <c r="D230" s="98" t="s">
        <v>310</v>
      </c>
      <c r="E230" s="410" t="s">
        <v>1379</v>
      </c>
      <c r="F230" s="410"/>
      <c r="G230" s="410"/>
      <c r="H230" s="410"/>
      <c r="I230" s="410"/>
    </row>
    <row r="231" spans="1:9" ht="15" thickTop="1" thickBot="1">
      <c r="A231" s="409"/>
      <c r="B231" s="409"/>
      <c r="C231" s="409"/>
      <c r="D231" s="98"/>
      <c r="E231" s="410"/>
      <c r="F231" s="410"/>
      <c r="G231" s="410"/>
      <c r="H231" s="410"/>
      <c r="I231" s="410"/>
    </row>
    <row r="232" spans="1:9" ht="15" thickTop="1" thickBot="1">
      <c r="A232" s="409"/>
      <c r="B232" s="409"/>
      <c r="C232" s="409"/>
      <c r="D232" s="98" t="s">
        <v>311</v>
      </c>
      <c r="E232" s="410" t="s">
        <v>1550</v>
      </c>
      <c r="F232" s="410"/>
      <c r="G232" s="410"/>
      <c r="H232" s="410"/>
      <c r="I232" s="410"/>
    </row>
    <row r="233" spans="1:9" ht="15" thickTop="1" thickBot="1">
      <c r="A233" s="409"/>
      <c r="B233" s="409"/>
      <c r="C233" s="409"/>
      <c r="D233" s="98"/>
      <c r="E233" s="410"/>
      <c r="F233" s="410"/>
      <c r="G233" s="410"/>
      <c r="H233" s="410"/>
      <c r="I233" s="410"/>
    </row>
    <row r="234" spans="1:9" ht="15" thickTop="1" thickBot="1">
      <c r="A234" s="409"/>
      <c r="B234" s="409"/>
      <c r="C234" s="409"/>
      <c r="D234" s="98" t="s">
        <v>313</v>
      </c>
      <c r="E234" s="410"/>
      <c r="F234" s="410"/>
      <c r="G234" s="410"/>
      <c r="H234" s="410"/>
      <c r="I234" s="410"/>
    </row>
    <row r="235" spans="1:9" ht="15" thickTop="1" thickBot="1">
      <c r="A235" s="409"/>
      <c r="B235" s="409"/>
      <c r="C235" s="409"/>
      <c r="D235" s="98"/>
      <c r="E235" s="410"/>
      <c r="F235" s="410"/>
      <c r="G235" s="410"/>
      <c r="H235" s="410"/>
      <c r="I235" s="410"/>
    </row>
    <row r="236" spans="1:9" ht="15" thickTop="1" thickBot="1">
      <c r="A236" s="409"/>
      <c r="B236" s="409"/>
      <c r="C236" s="409"/>
      <c r="D236" s="98" t="s">
        <v>319</v>
      </c>
      <c r="E236" s="410"/>
      <c r="F236" s="410"/>
      <c r="G236" s="410"/>
      <c r="H236" s="410"/>
      <c r="I236" s="410"/>
    </row>
    <row r="237" spans="1:9" ht="15" thickTop="1" thickBot="1"/>
    <row r="238" spans="1:9" ht="22.5" thickTop="1" thickBot="1">
      <c r="A238" s="461" t="s">
        <v>1171</v>
      </c>
      <c r="B238" s="461"/>
      <c r="C238" s="461"/>
      <c r="D238" s="461"/>
      <c r="E238" s="461"/>
      <c r="F238" s="461"/>
      <c r="G238" s="461"/>
      <c r="H238" s="461"/>
      <c r="I238" s="461"/>
    </row>
    <row r="239" spans="1:9" ht="15" thickTop="1" thickBot="1"/>
    <row r="240" spans="1:9" ht="18" thickTop="1" thickBot="1">
      <c r="A240" s="406" t="s">
        <v>358</v>
      </c>
      <c r="B240" s="407"/>
      <c r="C240" s="407"/>
      <c r="D240" s="407"/>
      <c r="E240" s="407"/>
      <c r="F240" s="407"/>
      <c r="G240" s="407"/>
      <c r="H240" s="407"/>
      <c r="I240" s="408"/>
    </row>
    <row r="241" spans="1:9" ht="15" thickTop="1" thickBot="1">
      <c r="A241" s="409"/>
      <c r="B241" s="409"/>
      <c r="C241" s="409"/>
      <c r="D241" s="23" t="s">
        <v>310</v>
      </c>
      <c r="E241" s="410" t="s">
        <v>360</v>
      </c>
      <c r="F241" s="410"/>
      <c r="G241" s="410"/>
      <c r="H241" s="410"/>
      <c r="I241" s="410"/>
    </row>
    <row r="242" spans="1:9" ht="15" thickTop="1" thickBot="1">
      <c r="A242" s="409"/>
      <c r="B242" s="409"/>
      <c r="C242" s="409"/>
      <c r="D242" s="23"/>
      <c r="E242" s="410"/>
      <c r="F242" s="410"/>
      <c r="G242" s="410"/>
      <c r="H242" s="410"/>
      <c r="I242" s="410"/>
    </row>
    <row r="243" spans="1:9" ht="15" thickTop="1" thickBot="1">
      <c r="A243" s="409"/>
      <c r="B243" s="409"/>
      <c r="C243" s="409"/>
      <c r="D243" s="23" t="s">
        <v>311</v>
      </c>
      <c r="E243" s="410" t="s">
        <v>359</v>
      </c>
      <c r="F243" s="410"/>
      <c r="G243" s="410"/>
      <c r="H243" s="410"/>
      <c r="I243" s="410"/>
    </row>
    <row r="244" spans="1:9" ht="15" thickTop="1" thickBot="1">
      <c r="A244" s="409"/>
      <c r="B244" s="409"/>
      <c r="C244" s="409"/>
      <c r="D244" s="23"/>
      <c r="E244" s="410"/>
      <c r="F244" s="410"/>
      <c r="G244" s="410"/>
      <c r="H244" s="410"/>
      <c r="I244" s="410"/>
    </row>
    <row r="245" spans="1:9" ht="15" thickTop="1" thickBot="1">
      <c r="A245" s="409"/>
      <c r="B245" s="409"/>
      <c r="C245" s="409"/>
      <c r="D245" s="23" t="s">
        <v>313</v>
      </c>
      <c r="E245" s="410"/>
      <c r="F245" s="410"/>
      <c r="G245" s="410"/>
      <c r="H245" s="410"/>
      <c r="I245" s="410"/>
    </row>
    <row r="246" spans="1:9" ht="15" thickTop="1" thickBot="1">
      <c r="A246" s="409"/>
      <c r="B246" s="409"/>
      <c r="C246" s="409"/>
      <c r="D246" s="23"/>
      <c r="E246" s="410"/>
      <c r="F246" s="410"/>
      <c r="G246" s="410"/>
      <c r="H246" s="410"/>
      <c r="I246" s="410"/>
    </row>
    <row r="247" spans="1:9" ht="15" thickTop="1" thickBot="1">
      <c r="A247" s="409"/>
      <c r="B247" s="409"/>
      <c r="C247" s="409"/>
      <c r="D247" s="23" t="s">
        <v>319</v>
      </c>
      <c r="E247" s="410"/>
      <c r="F247" s="410"/>
      <c r="G247" s="410"/>
      <c r="H247" s="410"/>
      <c r="I247" s="410"/>
    </row>
    <row r="248" spans="1:9" ht="15" thickTop="1" thickBot="1"/>
    <row r="249" spans="1:9" ht="18" thickTop="1" thickBot="1">
      <c r="A249" s="406" t="s">
        <v>378</v>
      </c>
      <c r="B249" s="407"/>
      <c r="C249" s="407"/>
      <c r="D249" s="407"/>
      <c r="E249" s="407"/>
      <c r="F249" s="407"/>
      <c r="G249" s="407"/>
      <c r="H249" s="407"/>
      <c r="I249" s="408"/>
    </row>
    <row r="250" spans="1:9" ht="15" thickTop="1" thickBot="1">
      <c r="A250" s="409"/>
      <c r="B250" s="409"/>
      <c r="C250" s="409"/>
      <c r="D250" s="23" t="s">
        <v>310</v>
      </c>
      <c r="E250" s="410" t="s">
        <v>380</v>
      </c>
      <c r="F250" s="410"/>
      <c r="G250" s="410"/>
      <c r="H250" s="410"/>
      <c r="I250" s="410"/>
    </row>
    <row r="251" spans="1:9" ht="15" thickTop="1" thickBot="1">
      <c r="A251" s="409"/>
      <c r="B251" s="409"/>
      <c r="C251" s="409"/>
      <c r="D251" s="23"/>
      <c r="E251" s="410"/>
      <c r="F251" s="410"/>
      <c r="G251" s="410"/>
      <c r="H251" s="410"/>
      <c r="I251" s="410"/>
    </row>
    <row r="252" spans="1:9" ht="15" thickTop="1" thickBot="1">
      <c r="A252" s="409"/>
      <c r="B252" s="409"/>
      <c r="C252" s="409"/>
      <c r="D252" s="23" t="s">
        <v>311</v>
      </c>
      <c r="E252" s="410" t="s">
        <v>379</v>
      </c>
      <c r="F252" s="410"/>
      <c r="G252" s="410"/>
      <c r="H252" s="410"/>
      <c r="I252" s="410"/>
    </row>
    <row r="253" spans="1:9" ht="15" thickTop="1" thickBot="1">
      <c r="A253" s="409"/>
      <c r="B253" s="409"/>
      <c r="C253" s="409"/>
      <c r="D253" s="23" t="s">
        <v>381</v>
      </c>
      <c r="E253" s="410" t="s">
        <v>382</v>
      </c>
      <c r="F253" s="410"/>
      <c r="G253" s="410"/>
      <c r="H253" s="410"/>
      <c r="I253" s="410"/>
    </row>
    <row r="254" spans="1:9" ht="15" thickTop="1" thickBot="1">
      <c r="A254" s="409"/>
      <c r="B254" s="409"/>
      <c r="C254" s="409"/>
      <c r="D254" s="23" t="s">
        <v>313</v>
      </c>
      <c r="E254" s="410"/>
      <c r="F254" s="410"/>
      <c r="G254" s="410"/>
      <c r="H254" s="410"/>
      <c r="I254" s="410"/>
    </row>
    <row r="255" spans="1:9" ht="15" thickTop="1" thickBot="1">
      <c r="A255" s="409"/>
      <c r="B255" s="409"/>
      <c r="C255" s="409"/>
      <c r="D255" s="23"/>
      <c r="E255" s="410"/>
      <c r="F255" s="410"/>
      <c r="G255" s="410"/>
      <c r="H255" s="410"/>
      <c r="I255" s="410"/>
    </row>
    <row r="256" spans="1:9" ht="15" thickTop="1" thickBot="1">
      <c r="A256" s="409"/>
      <c r="B256" s="409"/>
      <c r="C256" s="409"/>
      <c r="D256" s="23" t="s">
        <v>319</v>
      </c>
      <c r="E256" s="410"/>
      <c r="F256" s="410"/>
      <c r="G256" s="410"/>
      <c r="H256" s="410"/>
      <c r="I256" s="410"/>
    </row>
    <row r="257" spans="1:14" ht="15" thickTop="1" thickBot="1"/>
    <row r="258" spans="1:14" ht="18" thickTop="1" thickBot="1">
      <c r="A258" s="406" t="s">
        <v>383</v>
      </c>
      <c r="B258" s="407"/>
      <c r="C258" s="407"/>
      <c r="D258" s="407"/>
      <c r="E258" s="407"/>
      <c r="F258" s="407"/>
      <c r="G258" s="407"/>
      <c r="H258" s="407"/>
      <c r="I258" s="408"/>
    </row>
    <row r="259" spans="1:14" ht="15" thickTop="1" thickBot="1">
      <c r="A259" s="409"/>
      <c r="B259" s="409"/>
      <c r="C259" s="409"/>
      <c r="D259" s="23" t="s">
        <v>310</v>
      </c>
      <c r="E259" s="410" t="s">
        <v>384</v>
      </c>
      <c r="F259" s="410"/>
      <c r="G259" s="410"/>
      <c r="H259" s="410"/>
      <c r="I259" s="410"/>
    </row>
    <row r="260" spans="1:14" ht="15" thickTop="1" thickBot="1">
      <c r="A260" s="409"/>
      <c r="B260" s="409"/>
      <c r="C260" s="409"/>
      <c r="D260" s="23"/>
      <c r="E260" s="410"/>
      <c r="F260" s="410"/>
      <c r="G260" s="410"/>
      <c r="H260" s="410"/>
      <c r="I260" s="410"/>
    </row>
    <row r="261" spans="1:14" ht="15" thickTop="1" thickBot="1">
      <c r="A261" s="409"/>
      <c r="B261" s="409"/>
      <c r="C261" s="409"/>
      <c r="D261" s="23" t="s">
        <v>311</v>
      </c>
      <c r="E261" s="410" t="s">
        <v>1306</v>
      </c>
      <c r="F261" s="410"/>
      <c r="G261" s="410"/>
      <c r="H261" s="410"/>
      <c r="I261" s="410"/>
    </row>
    <row r="262" spans="1:14" ht="15" thickTop="1" thickBot="1">
      <c r="A262" s="409"/>
      <c r="B262" s="409"/>
      <c r="C262" s="409"/>
      <c r="D262" s="23"/>
      <c r="E262" s="410"/>
      <c r="F262" s="410"/>
      <c r="G262" s="410"/>
      <c r="H262" s="410"/>
      <c r="I262" s="410"/>
    </row>
    <row r="263" spans="1:14" ht="15" thickTop="1" thickBot="1">
      <c r="A263" s="409"/>
      <c r="B263" s="409"/>
      <c r="C263" s="409"/>
      <c r="D263" s="23" t="s">
        <v>313</v>
      </c>
      <c r="E263" s="410"/>
      <c r="F263" s="410"/>
      <c r="G263" s="410"/>
      <c r="H263" s="410"/>
      <c r="I263" s="410"/>
    </row>
    <row r="264" spans="1:14" ht="15" thickTop="1" thickBot="1">
      <c r="A264" s="409"/>
      <c r="B264" s="409"/>
      <c r="C264" s="409"/>
      <c r="D264" s="23"/>
      <c r="E264" s="410"/>
      <c r="F264" s="410"/>
      <c r="G264" s="410"/>
      <c r="H264" s="410"/>
      <c r="I264" s="410"/>
    </row>
    <row r="265" spans="1:14" ht="15" thickTop="1" thickBot="1">
      <c r="A265" s="409"/>
      <c r="B265" s="409"/>
      <c r="C265" s="409"/>
      <c r="D265" s="23" t="s">
        <v>319</v>
      </c>
      <c r="E265" s="410"/>
      <c r="F265" s="410"/>
      <c r="G265" s="410"/>
      <c r="H265" s="410"/>
      <c r="I265" s="410"/>
    </row>
    <row r="266" spans="1:14" ht="15" thickTop="1" thickBot="1"/>
    <row r="267" spans="1:14" ht="18" thickTop="1" thickBot="1">
      <c r="A267" s="406" t="s">
        <v>1128</v>
      </c>
      <c r="B267" s="407"/>
      <c r="C267" s="407"/>
      <c r="D267" s="407"/>
      <c r="E267" s="407"/>
      <c r="F267" s="407"/>
      <c r="G267" s="407"/>
      <c r="H267" s="407"/>
      <c r="I267" s="408"/>
      <c r="J267" s="477" t="s">
        <v>1131</v>
      </c>
      <c r="K267" s="478"/>
      <c r="L267" s="478"/>
      <c r="M267" s="478"/>
      <c r="N267" s="478"/>
    </row>
    <row r="268" spans="1:14" ht="15.75" thickTop="1" thickBot="1">
      <c r="A268" s="409"/>
      <c r="B268" s="409"/>
      <c r="C268" s="409"/>
      <c r="D268" s="96" t="s">
        <v>310</v>
      </c>
      <c r="E268" s="410" t="s">
        <v>1130</v>
      </c>
      <c r="F268" s="410"/>
      <c r="G268" s="410"/>
      <c r="H268" s="410"/>
      <c r="I268" s="410"/>
      <c r="J268" s="477" t="s">
        <v>1132</v>
      </c>
      <c r="K268" s="478"/>
      <c r="L268" s="478"/>
      <c r="M268" s="478"/>
      <c r="N268" s="478"/>
    </row>
    <row r="269" spans="1:14" ht="15.75" thickTop="1" thickBot="1">
      <c r="A269" s="409"/>
      <c r="B269" s="409"/>
      <c r="C269" s="409"/>
      <c r="D269" s="96"/>
      <c r="E269" s="410"/>
      <c r="F269" s="410"/>
      <c r="G269" s="410"/>
      <c r="H269" s="410"/>
      <c r="I269" s="410"/>
      <c r="J269" s="477" t="s">
        <v>1133</v>
      </c>
      <c r="K269" s="478"/>
      <c r="L269" s="478"/>
      <c r="M269" s="478"/>
      <c r="N269" s="478"/>
    </row>
    <row r="270" spans="1:14" ht="15.75" thickTop="1" thickBot="1">
      <c r="A270" s="409"/>
      <c r="B270" s="409"/>
      <c r="C270" s="409"/>
      <c r="D270" s="96" t="s">
        <v>311</v>
      </c>
      <c r="E270" s="410" t="s">
        <v>1129</v>
      </c>
      <c r="F270" s="410"/>
      <c r="G270" s="410"/>
      <c r="H270" s="410"/>
      <c r="I270" s="410"/>
      <c r="J270" s="478" t="s">
        <v>1134</v>
      </c>
      <c r="K270" s="478"/>
      <c r="L270" s="478"/>
      <c r="M270" s="478"/>
      <c r="N270" s="478"/>
    </row>
    <row r="271" spans="1:14" ht="15.75" thickTop="1" thickBot="1">
      <c r="A271" s="409"/>
      <c r="B271" s="409"/>
      <c r="C271" s="409"/>
      <c r="D271" s="96"/>
      <c r="E271" s="410"/>
      <c r="F271" s="410"/>
      <c r="G271" s="410"/>
      <c r="H271" s="410"/>
      <c r="I271" s="410"/>
      <c r="J271" s="477" t="s">
        <v>1135</v>
      </c>
      <c r="K271" s="478"/>
      <c r="L271" s="478"/>
      <c r="M271" s="478"/>
      <c r="N271" s="478"/>
    </row>
    <row r="272" spans="1:14" ht="15.75" thickTop="1" thickBot="1">
      <c r="A272" s="409"/>
      <c r="B272" s="409"/>
      <c r="C272" s="409"/>
      <c r="D272" s="96" t="s">
        <v>313</v>
      </c>
      <c r="E272" s="410"/>
      <c r="F272" s="410"/>
      <c r="G272" s="410"/>
      <c r="H272" s="410"/>
      <c r="I272" s="410"/>
      <c r="J272" s="477" t="s">
        <v>1136</v>
      </c>
      <c r="K272" s="478"/>
      <c r="L272" s="478"/>
      <c r="M272" s="478"/>
      <c r="N272" s="478"/>
    </row>
    <row r="273" spans="1:14" ht="15.75" thickTop="1" thickBot="1">
      <c r="A273" s="409"/>
      <c r="B273" s="409"/>
      <c r="C273" s="409"/>
      <c r="D273" s="96"/>
      <c r="E273" s="410"/>
      <c r="F273" s="410"/>
      <c r="G273" s="410"/>
      <c r="H273" s="410"/>
      <c r="I273" s="410"/>
      <c r="J273" s="477" t="s">
        <v>1137</v>
      </c>
      <c r="K273" s="478"/>
      <c r="L273" s="478"/>
      <c r="M273" s="478"/>
      <c r="N273" s="478"/>
    </row>
    <row r="274" spans="1:14" ht="15" thickTop="1" thickBot="1">
      <c r="A274" s="409"/>
      <c r="B274" s="409"/>
      <c r="C274" s="409"/>
      <c r="D274" s="96" t="s">
        <v>319</v>
      </c>
      <c r="E274" s="410"/>
      <c r="F274" s="410"/>
      <c r="G274" s="410"/>
      <c r="H274" s="410"/>
      <c r="I274" s="410"/>
      <c r="J274" s="479"/>
      <c r="K274" s="479"/>
      <c r="L274" s="479"/>
      <c r="M274" s="479"/>
      <c r="N274" s="479"/>
    </row>
    <row r="275" spans="1:14" ht="15" thickTop="1" thickBot="1"/>
    <row r="276" spans="1:14" ht="18" thickTop="1" thickBot="1">
      <c r="A276" s="406" t="s">
        <v>886</v>
      </c>
      <c r="B276" s="407"/>
      <c r="C276" s="407"/>
      <c r="D276" s="407"/>
      <c r="E276" s="407"/>
      <c r="F276" s="407"/>
      <c r="G276" s="407"/>
      <c r="H276" s="407"/>
      <c r="I276" s="408"/>
    </row>
    <row r="277" spans="1:14" ht="15.75" thickTop="1" thickBot="1">
      <c r="A277" s="409"/>
      <c r="B277" s="409"/>
      <c r="C277" s="409"/>
      <c r="D277" s="83" t="s">
        <v>310</v>
      </c>
      <c r="E277" s="410" t="s">
        <v>897</v>
      </c>
      <c r="F277" s="410"/>
      <c r="G277" s="410"/>
      <c r="H277" s="410"/>
      <c r="I277" s="410"/>
      <c r="J277" s="84" t="s">
        <v>1138</v>
      </c>
    </row>
    <row r="278" spans="1:14" ht="15.75" thickTop="1" thickBot="1">
      <c r="A278" s="409"/>
      <c r="B278" s="409"/>
      <c r="C278" s="409"/>
      <c r="D278" s="83" t="s">
        <v>874</v>
      </c>
      <c r="E278" s="410" t="s">
        <v>898</v>
      </c>
      <c r="F278" s="410"/>
      <c r="G278" s="410"/>
      <c r="H278" s="410"/>
      <c r="I278" s="410"/>
      <c r="J278" s="84" t="s">
        <v>1139</v>
      </c>
    </row>
    <row r="279" spans="1:14" ht="15.75" thickTop="1" thickBot="1">
      <c r="A279" s="409"/>
      <c r="B279" s="409"/>
      <c r="C279" s="409"/>
      <c r="D279" s="83" t="s">
        <v>311</v>
      </c>
      <c r="E279" s="410" t="s">
        <v>899</v>
      </c>
      <c r="F279" s="410"/>
      <c r="G279" s="410"/>
      <c r="H279" s="410"/>
      <c r="I279" s="410"/>
      <c r="J279" s="84" t="s">
        <v>1140</v>
      </c>
    </row>
    <row r="280" spans="1:14" ht="15.75" thickTop="1" thickBot="1">
      <c r="A280" s="409"/>
      <c r="B280" s="409"/>
      <c r="C280" s="409"/>
      <c r="D280" s="83"/>
      <c r="E280" s="410"/>
      <c r="F280" s="410"/>
      <c r="G280" s="410"/>
      <c r="H280" s="410"/>
      <c r="I280" s="410"/>
      <c r="J280" s="84" t="s">
        <v>1141</v>
      </c>
    </row>
    <row r="281" spans="1:14" ht="15" thickTop="1" thickBot="1">
      <c r="A281" s="409"/>
      <c r="B281" s="409"/>
      <c r="C281" s="409"/>
      <c r="D281" s="83" t="s">
        <v>313</v>
      </c>
      <c r="E281" s="410"/>
      <c r="F281" s="410"/>
      <c r="G281" s="410"/>
      <c r="H281" s="410"/>
      <c r="I281" s="410"/>
    </row>
    <row r="282" spans="1:14" ht="15" thickTop="1" thickBot="1">
      <c r="A282" s="409"/>
      <c r="B282" s="409"/>
      <c r="C282" s="409"/>
      <c r="D282" s="83"/>
      <c r="E282" s="410"/>
      <c r="F282" s="410"/>
      <c r="G282" s="410"/>
      <c r="H282" s="410"/>
      <c r="I282" s="410"/>
    </row>
    <row r="283" spans="1:14" ht="15" thickTop="1" thickBot="1">
      <c r="A283" s="409"/>
      <c r="B283" s="409"/>
      <c r="C283" s="409"/>
      <c r="D283" s="83" t="s">
        <v>319</v>
      </c>
      <c r="E283" s="410"/>
      <c r="F283" s="410"/>
      <c r="G283" s="410"/>
      <c r="H283" s="410"/>
      <c r="I283" s="410"/>
    </row>
    <row r="284" spans="1:14" ht="15" thickTop="1" thickBot="1"/>
    <row r="285" spans="1:14" ht="18" thickTop="1" thickBot="1">
      <c r="A285" s="406" t="s">
        <v>1142</v>
      </c>
      <c r="B285" s="407"/>
      <c r="C285" s="407"/>
      <c r="D285" s="407"/>
      <c r="E285" s="407"/>
      <c r="F285" s="407"/>
      <c r="G285" s="407"/>
      <c r="H285" s="407"/>
      <c r="I285" s="408"/>
    </row>
    <row r="286" spans="1:14" ht="15" thickTop="1" thickBot="1">
      <c r="A286" s="409"/>
      <c r="B286" s="409"/>
      <c r="C286" s="409"/>
      <c r="D286" s="96" t="s">
        <v>310</v>
      </c>
      <c r="E286" s="410" t="s">
        <v>1143</v>
      </c>
      <c r="F286" s="410"/>
      <c r="G286" s="410"/>
      <c r="H286" s="410"/>
      <c r="I286" s="410"/>
    </row>
    <row r="287" spans="1:14" ht="15" thickTop="1" thickBot="1">
      <c r="A287" s="409"/>
      <c r="B287" s="409"/>
      <c r="C287" s="409"/>
      <c r="D287" s="96" t="s">
        <v>874</v>
      </c>
      <c r="E287" s="410" t="s">
        <v>1144</v>
      </c>
      <c r="F287" s="410"/>
      <c r="G287" s="410"/>
      <c r="H287" s="410"/>
      <c r="I287" s="410"/>
    </row>
    <row r="288" spans="1:14" ht="15" thickTop="1" thickBot="1">
      <c r="A288" s="409"/>
      <c r="B288" s="409"/>
      <c r="C288" s="409"/>
      <c r="D288" s="96" t="s">
        <v>311</v>
      </c>
      <c r="E288" s="410" t="s">
        <v>1145</v>
      </c>
      <c r="F288" s="410"/>
      <c r="G288" s="410"/>
      <c r="H288" s="410"/>
      <c r="I288" s="410"/>
    </row>
    <row r="289" spans="1:13" ht="15" thickTop="1" thickBot="1">
      <c r="A289" s="409"/>
      <c r="B289" s="409"/>
      <c r="C289" s="409"/>
      <c r="D289" s="96"/>
      <c r="E289" s="410"/>
      <c r="F289" s="410"/>
      <c r="G289" s="410"/>
      <c r="H289" s="410"/>
      <c r="I289" s="410"/>
    </row>
    <row r="290" spans="1:13" ht="15" thickTop="1" thickBot="1">
      <c r="A290" s="409"/>
      <c r="B290" s="409"/>
      <c r="C290" s="409"/>
      <c r="D290" s="96" t="s">
        <v>313</v>
      </c>
      <c r="E290" s="410"/>
      <c r="F290" s="410"/>
      <c r="G290" s="410"/>
      <c r="H290" s="410"/>
      <c r="I290" s="410"/>
    </row>
    <row r="291" spans="1:13" ht="15" thickTop="1" thickBot="1">
      <c r="A291" s="409"/>
      <c r="B291" s="409"/>
      <c r="C291" s="409"/>
      <c r="D291" s="96"/>
      <c r="E291" s="410"/>
      <c r="F291" s="410"/>
      <c r="G291" s="410"/>
      <c r="H291" s="410"/>
      <c r="I291" s="410"/>
    </row>
    <row r="292" spans="1:13" ht="15" thickTop="1" thickBot="1">
      <c r="A292" s="409"/>
      <c r="B292" s="409"/>
      <c r="C292" s="409"/>
      <c r="D292" s="96" t="s">
        <v>319</v>
      </c>
      <c r="E292" s="410"/>
      <c r="F292" s="410"/>
      <c r="G292" s="410"/>
      <c r="H292" s="410"/>
      <c r="I292" s="410"/>
    </row>
    <row r="293" spans="1:13" ht="15" thickTop="1" thickBot="1"/>
    <row r="294" spans="1:13" ht="18" thickTop="1" thickBot="1">
      <c r="A294" s="406" t="s">
        <v>888</v>
      </c>
      <c r="B294" s="407"/>
      <c r="C294" s="407"/>
      <c r="D294" s="407"/>
      <c r="E294" s="407"/>
      <c r="F294" s="407"/>
      <c r="G294" s="407"/>
      <c r="H294" s="407"/>
      <c r="I294" s="408"/>
    </row>
    <row r="295" spans="1:13" ht="15" thickTop="1" thickBot="1">
      <c r="A295" s="409"/>
      <c r="B295" s="409"/>
      <c r="C295" s="409"/>
      <c r="D295" s="83" t="s">
        <v>310</v>
      </c>
      <c r="E295" s="410" t="s">
        <v>887</v>
      </c>
      <c r="F295" s="410"/>
      <c r="G295" s="410"/>
      <c r="H295" s="410"/>
      <c r="I295" s="410"/>
    </row>
    <row r="296" spans="1:13" ht="15" thickTop="1" thickBot="1">
      <c r="A296" s="409"/>
      <c r="B296" s="409"/>
      <c r="C296" s="409"/>
      <c r="D296" s="83" t="s">
        <v>874</v>
      </c>
      <c r="E296" s="410" t="s">
        <v>889</v>
      </c>
      <c r="F296" s="410"/>
      <c r="G296" s="410"/>
      <c r="H296" s="410"/>
      <c r="I296" s="410"/>
    </row>
    <row r="297" spans="1:13" ht="15" thickTop="1" thickBot="1">
      <c r="A297" s="409"/>
      <c r="B297" s="409"/>
      <c r="C297" s="409"/>
      <c r="D297" s="83" t="s">
        <v>311</v>
      </c>
      <c r="E297" s="410"/>
      <c r="F297" s="410"/>
      <c r="G297" s="410"/>
      <c r="H297" s="410"/>
      <c r="I297" s="410"/>
    </row>
    <row r="298" spans="1:13" ht="15" thickTop="1" thickBot="1">
      <c r="A298" s="409"/>
      <c r="B298" s="409"/>
      <c r="C298" s="409"/>
      <c r="D298" s="83"/>
      <c r="E298" s="410"/>
      <c r="F298" s="410"/>
      <c r="G298" s="410"/>
      <c r="H298" s="410"/>
      <c r="I298" s="410"/>
    </row>
    <row r="299" spans="1:13" ht="15" thickTop="1" thickBot="1">
      <c r="A299" s="409"/>
      <c r="B299" s="409"/>
      <c r="C299" s="409"/>
      <c r="D299" s="83" t="s">
        <v>313</v>
      </c>
      <c r="E299" s="410"/>
      <c r="F299" s="410"/>
      <c r="G299" s="410"/>
      <c r="H299" s="410"/>
      <c r="I299" s="410"/>
    </row>
    <row r="300" spans="1:13" ht="15" thickTop="1" thickBot="1">
      <c r="A300" s="409"/>
      <c r="B300" s="409"/>
      <c r="C300" s="409"/>
      <c r="D300" s="83"/>
      <c r="E300" s="410"/>
      <c r="F300" s="410"/>
      <c r="G300" s="410"/>
      <c r="H300" s="410"/>
      <c r="I300" s="410"/>
    </row>
    <row r="301" spans="1:13" ht="15" thickTop="1" thickBot="1">
      <c r="A301" s="409"/>
      <c r="B301" s="409"/>
      <c r="C301" s="409"/>
      <c r="D301" s="83" t="s">
        <v>319</v>
      </c>
      <c r="E301" s="410"/>
      <c r="F301" s="410"/>
      <c r="G301" s="410"/>
      <c r="H301" s="410"/>
      <c r="I301" s="410"/>
      <c r="M301" s="30"/>
    </row>
    <row r="302" spans="1:13" ht="15" thickTop="1" thickBot="1"/>
    <row r="303" spans="1:13" ht="18" thickTop="1" thickBot="1">
      <c r="A303" s="406" t="s">
        <v>871</v>
      </c>
      <c r="B303" s="407"/>
      <c r="C303" s="407"/>
      <c r="D303" s="407"/>
      <c r="E303" s="407"/>
      <c r="F303" s="407"/>
      <c r="G303" s="407"/>
      <c r="H303" s="407"/>
      <c r="I303" s="408"/>
    </row>
    <row r="304" spans="1:13" ht="15" thickTop="1" thickBot="1">
      <c r="A304" s="409"/>
      <c r="B304" s="409"/>
      <c r="C304" s="409"/>
      <c r="D304" s="83" t="s">
        <v>310</v>
      </c>
      <c r="E304" s="410" t="s">
        <v>872</v>
      </c>
      <c r="F304" s="410"/>
      <c r="G304" s="410"/>
      <c r="H304" s="410"/>
      <c r="I304" s="410"/>
    </row>
    <row r="305" spans="1:9" ht="15" thickTop="1" thickBot="1">
      <c r="A305" s="409"/>
      <c r="B305" s="409"/>
      <c r="C305" s="409"/>
      <c r="D305" s="83" t="s">
        <v>874</v>
      </c>
      <c r="E305" s="410" t="s">
        <v>873</v>
      </c>
      <c r="F305" s="410"/>
      <c r="G305" s="410"/>
      <c r="H305" s="410"/>
      <c r="I305" s="410"/>
    </row>
    <row r="306" spans="1:9" ht="15" thickTop="1" thickBot="1">
      <c r="A306" s="409"/>
      <c r="B306" s="409"/>
      <c r="C306" s="409"/>
      <c r="D306" s="83" t="s">
        <v>311</v>
      </c>
      <c r="E306" s="410"/>
      <c r="F306" s="410"/>
      <c r="G306" s="410"/>
      <c r="H306" s="410"/>
      <c r="I306" s="410"/>
    </row>
    <row r="307" spans="1:9" ht="15" thickTop="1" thickBot="1">
      <c r="A307" s="409"/>
      <c r="B307" s="409"/>
      <c r="C307" s="409"/>
      <c r="D307" s="83"/>
      <c r="E307" s="410" t="s">
        <v>1410</v>
      </c>
      <c r="F307" s="410"/>
      <c r="G307" s="410"/>
      <c r="H307" s="410"/>
      <c r="I307" s="410"/>
    </row>
    <row r="308" spans="1:9" ht="15" thickTop="1" thickBot="1">
      <c r="A308" s="409"/>
      <c r="B308" s="409"/>
      <c r="C308" s="409"/>
      <c r="D308" s="83" t="s">
        <v>313</v>
      </c>
      <c r="E308" s="410"/>
      <c r="F308" s="410"/>
      <c r="G308" s="410"/>
      <c r="H308" s="410"/>
      <c r="I308" s="410"/>
    </row>
    <row r="309" spans="1:9" ht="15" thickTop="1" thickBot="1">
      <c r="A309" s="409"/>
      <c r="B309" s="409"/>
      <c r="C309" s="409"/>
      <c r="D309" s="83"/>
      <c r="E309" s="410"/>
      <c r="F309" s="410"/>
      <c r="G309" s="410"/>
      <c r="H309" s="410"/>
      <c r="I309" s="410"/>
    </row>
    <row r="310" spans="1:9" ht="15" thickTop="1" thickBot="1">
      <c r="A310" s="409"/>
      <c r="B310" s="409"/>
      <c r="C310" s="409"/>
      <c r="D310" s="83" t="s">
        <v>319</v>
      </c>
      <c r="E310" s="410"/>
      <c r="F310" s="410"/>
      <c r="G310" s="410"/>
      <c r="H310" s="410"/>
      <c r="I310" s="410"/>
    </row>
    <row r="311" spans="1:9" ht="15" thickTop="1" thickBot="1"/>
    <row r="312" spans="1:9" ht="18" thickTop="1" thickBot="1">
      <c r="A312" s="406" t="s">
        <v>875</v>
      </c>
      <c r="B312" s="407"/>
      <c r="C312" s="407"/>
      <c r="D312" s="407"/>
      <c r="E312" s="407"/>
      <c r="F312" s="407"/>
      <c r="G312" s="407"/>
      <c r="H312" s="407"/>
      <c r="I312" s="408"/>
    </row>
    <row r="313" spans="1:9" ht="15" thickTop="1" thickBot="1">
      <c r="A313" s="409"/>
      <c r="B313" s="409"/>
      <c r="C313" s="409"/>
      <c r="D313" s="83" t="s">
        <v>310</v>
      </c>
      <c r="E313" s="410" t="s">
        <v>876</v>
      </c>
      <c r="F313" s="410"/>
      <c r="G313" s="410"/>
      <c r="H313" s="410"/>
      <c r="I313" s="410"/>
    </row>
    <row r="314" spans="1:9" ht="15" thickTop="1" thickBot="1">
      <c r="A314" s="409"/>
      <c r="B314" s="409"/>
      <c r="C314" s="409"/>
      <c r="D314" s="83" t="s">
        <v>874</v>
      </c>
      <c r="E314" s="410" t="s">
        <v>878</v>
      </c>
      <c r="F314" s="410"/>
      <c r="G314" s="410"/>
      <c r="H314" s="410"/>
      <c r="I314" s="410"/>
    </row>
    <row r="315" spans="1:9" ht="15" thickTop="1" thickBot="1">
      <c r="A315" s="409"/>
      <c r="B315" s="409"/>
      <c r="C315" s="409"/>
      <c r="D315" s="83" t="s">
        <v>311</v>
      </c>
      <c r="E315" s="410" t="s">
        <v>877</v>
      </c>
      <c r="F315" s="410"/>
      <c r="G315" s="410"/>
      <c r="H315" s="410"/>
      <c r="I315" s="410"/>
    </row>
    <row r="316" spans="1:9" ht="15" thickTop="1" thickBot="1">
      <c r="A316" s="409"/>
      <c r="B316" s="409"/>
      <c r="C316" s="409"/>
      <c r="D316" s="83"/>
      <c r="E316" s="410"/>
      <c r="F316" s="410"/>
      <c r="G316" s="410"/>
      <c r="H316" s="410"/>
      <c r="I316" s="410"/>
    </row>
    <row r="317" spans="1:9" ht="15" thickTop="1" thickBot="1">
      <c r="A317" s="409"/>
      <c r="B317" s="409"/>
      <c r="C317" s="409"/>
      <c r="D317" s="83" t="s">
        <v>313</v>
      </c>
      <c r="E317" s="410"/>
      <c r="F317" s="410"/>
      <c r="G317" s="410"/>
      <c r="H317" s="410"/>
      <c r="I317" s="410"/>
    </row>
    <row r="318" spans="1:9" ht="15" thickTop="1" thickBot="1">
      <c r="A318" s="409"/>
      <c r="B318" s="409"/>
      <c r="C318" s="409"/>
      <c r="D318" s="83"/>
      <c r="E318" s="410"/>
      <c r="F318" s="410"/>
      <c r="G318" s="410"/>
      <c r="H318" s="410"/>
      <c r="I318" s="410"/>
    </row>
    <row r="319" spans="1:9" ht="15" thickTop="1" thickBot="1">
      <c r="A319" s="409"/>
      <c r="B319" s="409"/>
      <c r="C319" s="409"/>
      <c r="D319" s="83" t="s">
        <v>319</v>
      </c>
      <c r="E319" s="410"/>
      <c r="F319" s="410"/>
      <c r="G319" s="410"/>
      <c r="H319" s="410"/>
      <c r="I319" s="410"/>
    </row>
    <row r="320" spans="1:9" ht="15" thickTop="1" thickBot="1"/>
    <row r="321" spans="1:9" ht="18" thickTop="1" thickBot="1">
      <c r="A321" s="406" t="s">
        <v>1146</v>
      </c>
      <c r="B321" s="407"/>
      <c r="C321" s="407"/>
      <c r="D321" s="407"/>
      <c r="E321" s="407"/>
      <c r="F321" s="407"/>
      <c r="G321" s="407"/>
      <c r="H321" s="407"/>
      <c r="I321" s="408"/>
    </row>
    <row r="322" spans="1:9" ht="15" thickTop="1" thickBot="1">
      <c r="A322" s="409"/>
      <c r="B322" s="409"/>
      <c r="C322" s="409"/>
      <c r="D322" s="83" t="s">
        <v>310</v>
      </c>
      <c r="E322" s="410" t="s">
        <v>879</v>
      </c>
      <c r="F322" s="410"/>
      <c r="G322" s="410"/>
      <c r="H322" s="410"/>
      <c r="I322" s="410"/>
    </row>
    <row r="323" spans="1:9" ht="15" thickTop="1" thickBot="1">
      <c r="A323" s="409"/>
      <c r="B323" s="409"/>
      <c r="C323" s="409"/>
      <c r="D323" s="83" t="s">
        <v>874</v>
      </c>
      <c r="E323" s="410" t="s">
        <v>881</v>
      </c>
      <c r="F323" s="410"/>
      <c r="G323" s="410"/>
      <c r="H323" s="410"/>
      <c r="I323" s="410"/>
    </row>
    <row r="324" spans="1:9" ht="15" thickTop="1" thickBot="1">
      <c r="A324" s="409"/>
      <c r="B324" s="409"/>
      <c r="C324" s="409"/>
      <c r="D324" s="83" t="s">
        <v>311</v>
      </c>
      <c r="E324" s="410" t="s">
        <v>880</v>
      </c>
      <c r="F324" s="410"/>
      <c r="G324" s="410"/>
      <c r="H324" s="410"/>
      <c r="I324" s="410"/>
    </row>
    <row r="325" spans="1:9" ht="15" thickTop="1" thickBot="1">
      <c r="A325" s="409"/>
      <c r="B325" s="409"/>
      <c r="C325" s="409"/>
      <c r="D325" s="83"/>
      <c r="E325" s="410"/>
      <c r="F325" s="410"/>
      <c r="G325" s="410"/>
      <c r="H325" s="410"/>
      <c r="I325" s="410"/>
    </row>
    <row r="326" spans="1:9" ht="15" thickTop="1" thickBot="1">
      <c r="A326" s="409"/>
      <c r="B326" s="409"/>
      <c r="C326" s="409"/>
      <c r="D326" s="83" t="s">
        <v>313</v>
      </c>
      <c r="E326" s="410"/>
      <c r="F326" s="410"/>
      <c r="G326" s="410"/>
      <c r="H326" s="410"/>
      <c r="I326" s="410"/>
    </row>
    <row r="327" spans="1:9" ht="15" thickTop="1" thickBot="1">
      <c r="A327" s="409"/>
      <c r="B327" s="409"/>
      <c r="C327" s="409"/>
      <c r="D327" s="83"/>
      <c r="E327" s="410"/>
      <c r="F327" s="410"/>
      <c r="G327" s="410"/>
      <c r="H327" s="410"/>
      <c r="I327" s="410"/>
    </row>
    <row r="328" spans="1:9" ht="15" thickTop="1" thickBot="1">
      <c r="A328" s="409"/>
      <c r="B328" s="409"/>
      <c r="C328" s="409"/>
      <c r="D328" s="83" t="s">
        <v>319</v>
      </c>
      <c r="E328" s="410"/>
      <c r="F328" s="410"/>
      <c r="G328" s="410"/>
      <c r="H328" s="410"/>
      <c r="I328" s="410"/>
    </row>
    <row r="329" spans="1:9" ht="15" thickTop="1" thickBot="1"/>
    <row r="330" spans="1:9" ht="18" thickTop="1" thickBot="1">
      <c r="A330" s="406" t="s">
        <v>895</v>
      </c>
      <c r="B330" s="407"/>
      <c r="C330" s="407"/>
      <c r="D330" s="407"/>
      <c r="E330" s="407"/>
      <c r="F330" s="407"/>
      <c r="G330" s="407"/>
      <c r="H330" s="407"/>
      <c r="I330" s="408"/>
    </row>
    <row r="331" spans="1:9" ht="15" thickTop="1" thickBot="1">
      <c r="A331" s="409"/>
      <c r="B331" s="409"/>
      <c r="C331" s="409"/>
      <c r="D331" s="83" t="s">
        <v>310</v>
      </c>
      <c r="E331" s="410" t="s">
        <v>894</v>
      </c>
      <c r="F331" s="410"/>
      <c r="G331" s="410"/>
      <c r="H331" s="410"/>
      <c r="I331" s="410"/>
    </row>
    <row r="332" spans="1:9" ht="15" thickTop="1" thickBot="1">
      <c r="A332" s="409"/>
      <c r="B332" s="409"/>
      <c r="C332" s="409"/>
      <c r="D332" s="83" t="s">
        <v>874</v>
      </c>
      <c r="E332" s="410" t="s">
        <v>896</v>
      </c>
      <c r="F332" s="410"/>
      <c r="G332" s="410"/>
      <c r="H332" s="410"/>
      <c r="I332" s="410"/>
    </row>
    <row r="333" spans="1:9" ht="15" thickTop="1" thickBot="1">
      <c r="A333" s="409"/>
      <c r="B333" s="409"/>
      <c r="C333" s="409"/>
      <c r="D333" s="83" t="s">
        <v>311</v>
      </c>
      <c r="E333" s="410"/>
      <c r="F333" s="410"/>
      <c r="G333" s="410"/>
      <c r="H333" s="410"/>
      <c r="I333" s="410"/>
    </row>
    <row r="334" spans="1:9" ht="15" thickTop="1" thickBot="1">
      <c r="A334" s="409"/>
      <c r="B334" s="409"/>
      <c r="C334" s="409"/>
      <c r="D334" s="83"/>
      <c r="E334" s="410"/>
      <c r="F334" s="410"/>
      <c r="G334" s="410"/>
      <c r="H334" s="410"/>
      <c r="I334" s="410"/>
    </row>
    <row r="335" spans="1:9" ht="15" thickTop="1" thickBot="1">
      <c r="A335" s="409"/>
      <c r="B335" s="409"/>
      <c r="C335" s="409"/>
      <c r="D335" s="83" t="s">
        <v>313</v>
      </c>
      <c r="E335" s="410"/>
      <c r="F335" s="410"/>
      <c r="G335" s="410"/>
      <c r="H335" s="410"/>
      <c r="I335" s="410"/>
    </row>
    <row r="336" spans="1:9" ht="15" thickTop="1" thickBot="1">
      <c r="A336" s="409"/>
      <c r="B336" s="409"/>
      <c r="C336" s="409"/>
      <c r="D336" s="83"/>
      <c r="E336" s="410"/>
      <c r="F336" s="410"/>
      <c r="G336" s="410"/>
      <c r="H336" s="410"/>
      <c r="I336" s="410"/>
    </row>
    <row r="337" spans="1:9" ht="15" thickTop="1" thickBot="1">
      <c r="A337" s="409"/>
      <c r="B337" s="409"/>
      <c r="C337" s="409"/>
      <c r="D337" s="83" t="s">
        <v>319</v>
      </c>
      <c r="E337" s="410"/>
      <c r="F337" s="410"/>
      <c r="G337" s="410"/>
      <c r="H337" s="410"/>
      <c r="I337" s="410"/>
    </row>
    <row r="338" spans="1:9" ht="14.25" thickTop="1"/>
    <row r="351" spans="1:9" ht="14.25" thickBot="1"/>
    <row r="352" spans="1:9" ht="22.5" thickTop="1" thickBot="1">
      <c r="A352" s="461" t="s">
        <v>1394</v>
      </c>
      <c r="B352" s="461"/>
      <c r="C352" s="461"/>
      <c r="D352" s="461"/>
      <c r="E352" s="461"/>
      <c r="F352" s="461"/>
      <c r="G352" s="461"/>
      <c r="H352" s="461"/>
      <c r="I352" s="461"/>
    </row>
    <row r="353" spans="1:9" ht="15" thickTop="1" thickBot="1"/>
    <row r="354" spans="1:9" ht="18" thickTop="1" thickBot="1">
      <c r="A354" s="406" t="s">
        <v>1385</v>
      </c>
      <c r="B354" s="407"/>
      <c r="C354" s="407"/>
      <c r="D354" s="407"/>
      <c r="E354" s="407"/>
      <c r="F354" s="407"/>
      <c r="G354" s="407"/>
      <c r="H354" s="407"/>
      <c r="I354" s="408"/>
    </row>
    <row r="355" spans="1:9" ht="15" thickTop="1" thickBot="1">
      <c r="A355" s="409"/>
      <c r="B355" s="409"/>
      <c r="C355" s="409"/>
      <c r="D355" s="98" t="s">
        <v>310</v>
      </c>
      <c r="E355" s="410" t="s">
        <v>1387</v>
      </c>
      <c r="F355" s="410"/>
      <c r="G355" s="410"/>
      <c r="H355" s="410"/>
      <c r="I355" s="410"/>
    </row>
    <row r="356" spans="1:9" ht="15" thickTop="1" thickBot="1">
      <c r="A356" s="409"/>
      <c r="B356" s="409"/>
      <c r="C356" s="409"/>
      <c r="D356" s="98"/>
      <c r="E356" s="410"/>
      <c r="F356" s="410"/>
      <c r="G356" s="410"/>
      <c r="H356" s="410"/>
      <c r="I356" s="410"/>
    </row>
    <row r="357" spans="1:9" ht="15" thickTop="1" thickBot="1">
      <c r="A357" s="409"/>
      <c r="B357" s="409"/>
      <c r="C357" s="409"/>
      <c r="D357" s="98" t="s">
        <v>311</v>
      </c>
      <c r="E357" s="410" t="s">
        <v>1386</v>
      </c>
      <c r="F357" s="410"/>
      <c r="G357" s="410"/>
      <c r="H357" s="410"/>
      <c r="I357" s="410"/>
    </row>
    <row r="358" spans="1:9" ht="15" thickTop="1" thickBot="1">
      <c r="A358" s="409"/>
      <c r="B358" s="409"/>
      <c r="C358" s="409"/>
      <c r="D358" s="98"/>
      <c r="E358" s="410"/>
      <c r="F358" s="410"/>
      <c r="G358" s="410"/>
      <c r="H358" s="410"/>
      <c r="I358" s="410"/>
    </row>
    <row r="359" spans="1:9" ht="15" thickTop="1" thickBot="1">
      <c r="A359" s="409"/>
      <c r="B359" s="409"/>
      <c r="C359" s="409"/>
      <c r="D359" s="98" t="s">
        <v>313</v>
      </c>
      <c r="E359" s="410"/>
      <c r="F359" s="410"/>
      <c r="G359" s="410"/>
      <c r="H359" s="410"/>
      <c r="I359" s="410"/>
    </row>
    <row r="360" spans="1:9" ht="15" thickTop="1" thickBot="1">
      <c r="A360" s="409"/>
      <c r="B360" s="409"/>
      <c r="C360" s="409"/>
      <c r="D360" s="98"/>
      <c r="E360" s="410"/>
      <c r="F360" s="410"/>
      <c r="G360" s="410"/>
      <c r="H360" s="410"/>
      <c r="I360" s="410"/>
    </row>
    <row r="361" spans="1:9" ht="15" thickTop="1" thickBot="1">
      <c r="A361" s="409"/>
      <c r="B361" s="409"/>
      <c r="C361" s="409"/>
      <c r="D361" s="98" t="s">
        <v>319</v>
      </c>
      <c r="E361" s="410"/>
      <c r="F361" s="410"/>
      <c r="G361" s="410"/>
      <c r="H361" s="410"/>
      <c r="I361" s="410"/>
    </row>
    <row r="362" spans="1:9" ht="15" thickTop="1" thickBot="1"/>
    <row r="363" spans="1:9" ht="18" thickTop="1" thickBot="1">
      <c r="A363" s="406"/>
      <c r="B363" s="407"/>
      <c r="C363" s="407"/>
      <c r="D363" s="407"/>
      <c r="E363" s="407"/>
      <c r="F363" s="407"/>
      <c r="G363" s="407"/>
      <c r="H363" s="407"/>
      <c r="I363" s="408"/>
    </row>
    <row r="364" spans="1:9" ht="15" thickTop="1" thickBot="1">
      <c r="A364" s="409"/>
      <c r="B364" s="409"/>
      <c r="C364" s="409"/>
      <c r="D364" s="83" t="s">
        <v>310</v>
      </c>
      <c r="E364" s="410" t="s">
        <v>900</v>
      </c>
      <c r="F364" s="410"/>
      <c r="G364" s="410"/>
      <c r="H364" s="410"/>
      <c r="I364" s="410"/>
    </row>
    <row r="365" spans="1:9" ht="15" thickTop="1" thickBot="1">
      <c r="A365" s="409"/>
      <c r="B365" s="409"/>
      <c r="C365" s="409"/>
      <c r="D365" s="83" t="s">
        <v>874</v>
      </c>
      <c r="E365" s="410" t="s">
        <v>901</v>
      </c>
      <c r="F365" s="410"/>
      <c r="G365" s="410"/>
      <c r="H365" s="410"/>
      <c r="I365" s="410"/>
    </row>
    <row r="366" spans="1:9" ht="15" thickTop="1" thickBot="1">
      <c r="A366" s="409"/>
      <c r="B366" s="409"/>
      <c r="C366" s="409"/>
      <c r="D366" s="83" t="s">
        <v>311</v>
      </c>
      <c r="E366" s="410" t="s">
        <v>902</v>
      </c>
      <c r="F366" s="410"/>
      <c r="G366" s="410"/>
      <c r="H366" s="410"/>
      <c r="I366" s="410"/>
    </row>
    <row r="367" spans="1:9" ht="15" thickTop="1" thickBot="1">
      <c r="A367" s="409"/>
      <c r="B367" s="409"/>
      <c r="C367" s="409"/>
      <c r="D367" s="83"/>
      <c r="E367" s="410"/>
      <c r="F367" s="410"/>
      <c r="G367" s="410"/>
      <c r="H367" s="410"/>
      <c r="I367" s="410"/>
    </row>
    <row r="368" spans="1:9" ht="15" thickTop="1" thickBot="1">
      <c r="A368" s="409"/>
      <c r="B368" s="409"/>
      <c r="C368" s="409"/>
      <c r="D368" s="83" t="s">
        <v>313</v>
      </c>
      <c r="E368" s="410"/>
      <c r="F368" s="410"/>
      <c r="G368" s="410"/>
      <c r="H368" s="410"/>
      <c r="I368" s="410"/>
    </row>
    <row r="369" spans="1:9" ht="15" thickTop="1" thickBot="1">
      <c r="A369" s="409"/>
      <c r="B369" s="409"/>
      <c r="C369" s="409"/>
      <c r="D369" s="83"/>
      <c r="E369" s="410"/>
      <c r="F369" s="410"/>
      <c r="G369" s="410"/>
      <c r="H369" s="410"/>
      <c r="I369" s="410"/>
    </row>
    <row r="370" spans="1:9" ht="15" thickTop="1" thickBot="1">
      <c r="A370" s="409"/>
      <c r="B370" s="409"/>
      <c r="C370" s="409"/>
      <c r="D370" s="83" t="s">
        <v>319</v>
      </c>
      <c r="E370" s="410"/>
      <c r="F370" s="410"/>
      <c r="G370" s="410"/>
      <c r="H370" s="410"/>
      <c r="I370" s="410"/>
    </row>
    <row r="371" spans="1:9" ht="15" thickTop="1" thickBot="1"/>
    <row r="372" spans="1:9" ht="18" thickTop="1" thickBot="1">
      <c r="A372" s="406" t="s">
        <v>1365</v>
      </c>
      <c r="B372" s="407"/>
      <c r="C372" s="407"/>
      <c r="D372" s="407"/>
      <c r="E372" s="407"/>
      <c r="F372" s="407"/>
      <c r="G372" s="407"/>
      <c r="H372" s="407"/>
      <c r="I372" s="408"/>
    </row>
    <row r="373" spans="1:9" ht="15" thickTop="1" thickBot="1">
      <c r="A373" s="409"/>
      <c r="B373" s="409"/>
      <c r="C373" s="409"/>
      <c r="D373" s="98" t="s">
        <v>310</v>
      </c>
      <c r="E373" s="410" t="s">
        <v>1366</v>
      </c>
      <c r="F373" s="410"/>
      <c r="G373" s="410"/>
      <c r="H373" s="410"/>
      <c r="I373" s="410"/>
    </row>
    <row r="374" spans="1:9" ht="15" thickTop="1" thickBot="1">
      <c r="A374" s="409"/>
      <c r="B374" s="409"/>
      <c r="C374" s="409"/>
      <c r="D374" s="98"/>
      <c r="E374" s="410"/>
      <c r="F374" s="410"/>
      <c r="G374" s="410"/>
      <c r="H374" s="410"/>
      <c r="I374" s="410"/>
    </row>
    <row r="375" spans="1:9" ht="15" thickTop="1" thickBot="1">
      <c r="A375" s="409"/>
      <c r="B375" s="409"/>
      <c r="C375" s="409"/>
      <c r="D375" s="98" t="s">
        <v>311</v>
      </c>
      <c r="E375" s="410" t="s">
        <v>1367</v>
      </c>
      <c r="F375" s="410"/>
      <c r="G375" s="410"/>
      <c r="H375" s="410"/>
      <c r="I375" s="410"/>
    </row>
    <row r="376" spans="1:9" ht="15" thickTop="1" thickBot="1">
      <c r="A376" s="409"/>
      <c r="B376" s="409"/>
      <c r="C376" s="409"/>
      <c r="D376" s="98"/>
      <c r="E376" s="410"/>
      <c r="F376" s="410"/>
      <c r="G376" s="410"/>
      <c r="H376" s="410"/>
      <c r="I376" s="410"/>
    </row>
    <row r="377" spans="1:9" ht="15" thickTop="1" thickBot="1">
      <c r="A377" s="409"/>
      <c r="B377" s="409"/>
      <c r="C377" s="409"/>
      <c r="D377" s="98" t="s">
        <v>313</v>
      </c>
      <c r="E377" s="410"/>
      <c r="F377" s="410"/>
      <c r="G377" s="410"/>
      <c r="H377" s="410"/>
      <c r="I377" s="410"/>
    </row>
    <row r="378" spans="1:9" ht="15" thickTop="1" thickBot="1">
      <c r="A378" s="409"/>
      <c r="B378" s="409"/>
      <c r="C378" s="409"/>
      <c r="D378" s="98"/>
      <c r="E378" s="410"/>
      <c r="F378" s="410"/>
      <c r="G378" s="410"/>
      <c r="H378" s="410"/>
      <c r="I378" s="410"/>
    </row>
    <row r="379" spans="1:9" ht="15" thickTop="1" thickBot="1">
      <c r="A379" s="409"/>
      <c r="B379" s="409"/>
      <c r="C379" s="409"/>
      <c r="D379" s="98" t="s">
        <v>319</v>
      </c>
      <c r="E379" s="410"/>
      <c r="F379" s="410"/>
      <c r="G379" s="410"/>
      <c r="H379" s="410"/>
      <c r="I379" s="410"/>
    </row>
    <row r="380" spans="1:9" ht="15" thickTop="1" thickBot="1"/>
    <row r="381" spans="1:9" ht="18" thickTop="1" thickBot="1">
      <c r="A381" s="406" t="s">
        <v>1375</v>
      </c>
      <c r="B381" s="407"/>
      <c r="C381" s="407"/>
      <c r="D381" s="407"/>
      <c r="E381" s="407"/>
      <c r="F381" s="407"/>
      <c r="G381" s="407"/>
      <c r="H381" s="407"/>
      <c r="I381" s="408"/>
    </row>
    <row r="382" spans="1:9" ht="15" thickTop="1" thickBot="1">
      <c r="A382" s="409"/>
      <c r="B382" s="409"/>
      <c r="C382" s="409"/>
      <c r="D382" s="98" t="s">
        <v>310</v>
      </c>
      <c r="E382" s="410" t="s">
        <v>1376</v>
      </c>
      <c r="F382" s="410"/>
      <c r="G382" s="410"/>
      <c r="H382" s="410"/>
      <c r="I382" s="410"/>
    </row>
    <row r="383" spans="1:9" ht="15" thickTop="1" thickBot="1">
      <c r="A383" s="409"/>
      <c r="B383" s="409"/>
      <c r="C383" s="409"/>
      <c r="D383" s="98"/>
      <c r="E383" s="410"/>
      <c r="F383" s="410"/>
      <c r="G383" s="410"/>
      <c r="H383" s="410"/>
      <c r="I383" s="410"/>
    </row>
    <row r="384" spans="1:9" ht="15" thickTop="1" thickBot="1">
      <c r="A384" s="409"/>
      <c r="B384" s="409"/>
      <c r="C384" s="409"/>
      <c r="D384" s="98" t="s">
        <v>311</v>
      </c>
      <c r="E384" s="410" t="s">
        <v>1377</v>
      </c>
      <c r="F384" s="410"/>
      <c r="G384" s="410"/>
      <c r="H384" s="410"/>
      <c r="I384" s="410"/>
    </row>
    <row r="385" spans="1:9" ht="15" thickTop="1" thickBot="1">
      <c r="A385" s="409"/>
      <c r="B385" s="409"/>
      <c r="C385" s="409"/>
      <c r="D385" s="98"/>
      <c r="E385" s="410"/>
      <c r="F385" s="410"/>
      <c r="G385" s="410"/>
      <c r="H385" s="410"/>
      <c r="I385" s="410"/>
    </row>
    <row r="386" spans="1:9" ht="15" thickTop="1" thickBot="1">
      <c r="A386" s="409"/>
      <c r="B386" s="409"/>
      <c r="C386" s="409"/>
      <c r="D386" s="98" t="s">
        <v>313</v>
      </c>
      <c r="E386" s="410"/>
      <c r="F386" s="410"/>
      <c r="G386" s="410"/>
      <c r="H386" s="410"/>
      <c r="I386" s="410"/>
    </row>
    <row r="387" spans="1:9" ht="15" thickTop="1" thickBot="1">
      <c r="A387" s="409"/>
      <c r="B387" s="409"/>
      <c r="C387" s="409"/>
      <c r="D387" s="98"/>
      <c r="E387" s="410"/>
      <c r="F387" s="410"/>
      <c r="G387" s="410"/>
      <c r="H387" s="410"/>
      <c r="I387" s="410"/>
    </row>
    <row r="388" spans="1:9" ht="15" thickTop="1" thickBot="1">
      <c r="A388" s="409"/>
      <c r="B388" s="409"/>
      <c r="C388" s="409"/>
      <c r="D388" s="98" t="s">
        <v>319</v>
      </c>
      <c r="E388" s="410"/>
      <c r="F388" s="410"/>
      <c r="G388" s="410"/>
      <c r="H388" s="410"/>
      <c r="I388" s="410"/>
    </row>
    <row r="389" spans="1:9" ht="15" thickTop="1" thickBot="1"/>
    <row r="390" spans="1:9" ht="18" thickTop="1" thickBot="1">
      <c r="A390" s="406" t="s">
        <v>1108</v>
      </c>
      <c r="B390" s="407"/>
      <c r="C390" s="407"/>
      <c r="D390" s="407"/>
      <c r="E390" s="407"/>
      <c r="F390" s="407"/>
      <c r="G390" s="407"/>
      <c r="H390" s="407"/>
      <c r="I390" s="408"/>
    </row>
    <row r="391" spans="1:9" ht="15" thickTop="1" thickBot="1">
      <c r="A391" s="409"/>
      <c r="B391" s="409"/>
      <c r="C391" s="409"/>
      <c r="D391" s="95" t="s">
        <v>310</v>
      </c>
      <c r="E391" s="410" t="s">
        <v>1107</v>
      </c>
      <c r="F391" s="410"/>
      <c r="G391" s="410"/>
      <c r="H391" s="410"/>
      <c r="I391" s="410"/>
    </row>
    <row r="392" spans="1:9" ht="15" thickTop="1" thickBot="1">
      <c r="A392" s="409"/>
      <c r="B392" s="409"/>
      <c r="C392" s="409"/>
      <c r="D392" s="95"/>
      <c r="E392" s="410"/>
      <c r="F392" s="410"/>
      <c r="G392" s="410"/>
      <c r="H392" s="410"/>
      <c r="I392" s="410"/>
    </row>
    <row r="393" spans="1:9" ht="15" thickTop="1" thickBot="1">
      <c r="A393" s="409"/>
      <c r="B393" s="409"/>
      <c r="C393" s="409"/>
      <c r="D393" s="95" t="s">
        <v>311</v>
      </c>
      <c r="E393" s="410" t="s">
        <v>1106</v>
      </c>
      <c r="F393" s="410"/>
      <c r="G393" s="410"/>
      <c r="H393" s="410"/>
      <c r="I393" s="410"/>
    </row>
    <row r="394" spans="1:9" ht="15" thickTop="1" thickBot="1">
      <c r="A394" s="409"/>
      <c r="B394" s="409"/>
      <c r="C394" s="409"/>
      <c r="D394" s="95"/>
      <c r="E394" s="410"/>
      <c r="F394" s="410"/>
      <c r="G394" s="410"/>
      <c r="H394" s="410"/>
      <c r="I394" s="410"/>
    </row>
    <row r="395" spans="1:9" ht="15" thickTop="1" thickBot="1">
      <c r="A395" s="409"/>
      <c r="B395" s="409"/>
      <c r="C395" s="409"/>
      <c r="D395" s="95" t="s">
        <v>313</v>
      </c>
      <c r="E395" s="410"/>
      <c r="F395" s="410"/>
      <c r="G395" s="410"/>
      <c r="H395" s="410"/>
      <c r="I395" s="410"/>
    </row>
    <row r="396" spans="1:9" ht="15" thickTop="1" thickBot="1">
      <c r="A396" s="409"/>
      <c r="B396" s="409"/>
      <c r="C396" s="409"/>
      <c r="D396" s="95"/>
      <c r="E396" s="410"/>
      <c r="F396" s="410"/>
      <c r="G396" s="410"/>
      <c r="H396" s="410"/>
      <c r="I396" s="410"/>
    </row>
    <row r="397" spans="1:9" ht="15" thickTop="1" thickBot="1">
      <c r="A397" s="409"/>
      <c r="B397" s="409"/>
      <c r="C397" s="409"/>
      <c r="D397" s="95" t="s">
        <v>319</v>
      </c>
      <c r="E397" s="410"/>
      <c r="F397" s="410"/>
      <c r="G397" s="410"/>
      <c r="H397" s="410"/>
      <c r="I397" s="410"/>
    </row>
    <row r="398" spans="1:9" ht="15" thickTop="1" thickBot="1"/>
    <row r="399" spans="1:9" ht="18" thickTop="1" thickBot="1">
      <c r="A399" s="406" t="s">
        <v>366</v>
      </c>
      <c r="B399" s="407"/>
      <c r="C399" s="407"/>
      <c r="D399" s="407"/>
      <c r="E399" s="407"/>
      <c r="F399" s="407"/>
      <c r="G399" s="407"/>
      <c r="H399" s="407"/>
      <c r="I399" s="408"/>
    </row>
    <row r="400" spans="1:9" ht="15" thickTop="1" thickBot="1">
      <c r="A400" s="409"/>
      <c r="B400" s="409"/>
      <c r="C400" s="409"/>
      <c r="D400" s="23" t="s">
        <v>310</v>
      </c>
      <c r="E400" s="410" t="s">
        <v>367</v>
      </c>
      <c r="F400" s="410"/>
      <c r="G400" s="410"/>
      <c r="H400" s="410"/>
      <c r="I400" s="410"/>
    </row>
    <row r="401" spans="1:9" ht="15" thickTop="1" thickBot="1">
      <c r="A401" s="409"/>
      <c r="B401" s="409"/>
      <c r="C401" s="409"/>
      <c r="D401" s="23" t="s">
        <v>368</v>
      </c>
      <c r="E401" s="410" t="s">
        <v>369</v>
      </c>
      <c r="F401" s="410"/>
      <c r="G401" s="410"/>
      <c r="H401" s="410"/>
      <c r="I401" s="410"/>
    </row>
    <row r="402" spans="1:9" ht="15" thickTop="1" thickBot="1">
      <c r="A402" s="409"/>
      <c r="B402" s="409"/>
      <c r="C402" s="409"/>
      <c r="D402" s="23" t="s">
        <v>311</v>
      </c>
      <c r="E402" s="410" t="s">
        <v>370</v>
      </c>
      <c r="F402" s="410"/>
      <c r="G402" s="410"/>
      <c r="H402" s="410"/>
      <c r="I402" s="410"/>
    </row>
    <row r="403" spans="1:9" ht="15" thickTop="1" thickBot="1">
      <c r="A403" s="409"/>
      <c r="B403" s="409"/>
      <c r="C403" s="409"/>
      <c r="D403" s="23"/>
      <c r="E403" s="410"/>
      <c r="F403" s="410"/>
      <c r="G403" s="410"/>
      <c r="H403" s="410"/>
      <c r="I403" s="410"/>
    </row>
    <row r="404" spans="1:9" ht="15" thickTop="1" thickBot="1">
      <c r="A404" s="409"/>
      <c r="B404" s="409"/>
      <c r="C404" s="409"/>
      <c r="D404" s="23" t="s">
        <v>313</v>
      </c>
      <c r="E404" s="410"/>
      <c r="F404" s="410"/>
      <c r="G404" s="410"/>
      <c r="H404" s="410"/>
      <c r="I404" s="410"/>
    </row>
    <row r="405" spans="1:9" ht="15" thickTop="1" thickBot="1">
      <c r="A405" s="409"/>
      <c r="B405" s="409"/>
      <c r="C405" s="409"/>
      <c r="D405" s="23"/>
      <c r="E405" s="410"/>
      <c r="F405" s="410"/>
      <c r="G405" s="410"/>
      <c r="H405" s="410"/>
      <c r="I405" s="410"/>
    </row>
    <row r="406" spans="1:9" ht="15" thickTop="1" thickBot="1">
      <c r="A406" s="409"/>
      <c r="B406" s="409"/>
      <c r="C406" s="409"/>
      <c r="D406" s="23" t="s">
        <v>319</v>
      </c>
      <c r="E406" s="410"/>
      <c r="F406" s="410"/>
      <c r="G406" s="410"/>
      <c r="H406" s="410"/>
      <c r="I406" s="410"/>
    </row>
    <row r="407" spans="1:9" ht="15" thickTop="1" thickBot="1"/>
    <row r="408" spans="1:9" ht="18" thickTop="1" thickBot="1">
      <c r="A408" s="406" t="s">
        <v>371</v>
      </c>
      <c r="B408" s="407"/>
      <c r="C408" s="407"/>
      <c r="D408" s="407"/>
      <c r="E408" s="407"/>
      <c r="F408" s="407"/>
      <c r="G408" s="407"/>
      <c r="H408" s="407"/>
      <c r="I408" s="408"/>
    </row>
    <row r="409" spans="1:9" ht="15" thickTop="1" thickBot="1">
      <c r="A409" s="409"/>
      <c r="B409" s="409"/>
      <c r="C409" s="409"/>
      <c r="D409" s="23" t="s">
        <v>310</v>
      </c>
      <c r="E409" s="410" t="s">
        <v>374</v>
      </c>
      <c r="F409" s="410"/>
      <c r="G409" s="410"/>
      <c r="H409" s="410"/>
      <c r="I409" s="410"/>
    </row>
    <row r="410" spans="1:9" ht="15" thickTop="1" thickBot="1">
      <c r="A410" s="409"/>
      <c r="B410" s="409"/>
      <c r="C410" s="409"/>
      <c r="D410" s="23" t="s">
        <v>372</v>
      </c>
      <c r="E410" s="410" t="s">
        <v>373</v>
      </c>
      <c r="F410" s="410"/>
      <c r="G410" s="410"/>
      <c r="H410" s="410"/>
      <c r="I410" s="410"/>
    </row>
    <row r="411" spans="1:9" ht="15" thickTop="1" thickBot="1">
      <c r="A411" s="409"/>
      <c r="B411" s="409"/>
      <c r="C411" s="409"/>
      <c r="D411" s="23" t="s">
        <v>311</v>
      </c>
      <c r="E411" s="410"/>
      <c r="F411" s="410"/>
      <c r="G411" s="410"/>
      <c r="H411" s="410"/>
      <c r="I411" s="410"/>
    </row>
    <row r="412" spans="1:9" ht="15" thickTop="1" thickBot="1">
      <c r="A412" s="409"/>
      <c r="B412" s="409"/>
      <c r="C412" s="409"/>
      <c r="D412" s="23"/>
      <c r="E412" s="410"/>
      <c r="F412" s="410"/>
      <c r="G412" s="410"/>
      <c r="H412" s="410"/>
      <c r="I412" s="410"/>
    </row>
    <row r="413" spans="1:9" ht="15" thickTop="1" thickBot="1">
      <c r="A413" s="409"/>
      <c r="B413" s="409"/>
      <c r="C413" s="409"/>
      <c r="D413" s="23" t="s">
        <v>313</v>
      </c>
      <c r="E413" s="410"/>
      <c r="F413" s="410"/>
      <c r="G413" s="410"/>
      <c r="H413" s="410"/>
      <c r="I413" s="410"/>
    </row>
    <row r="414" spans="1:9" ht="15" thickTop="1" thickBot="1">
      <c r="A414" s="409"/>
      <c r="B414" s="409"/>
      <c r="C414" s="409"/>
      <c r="D414" s="23"/>
      <c r="E414" s="410"/>
      <c r="F414" s="410"/>
      <c r="G414" s="410"/>
      <c r="H414" s="410"/>
      <c r="I414" s="410"/>
    </row>
    <row r="415" spans="1:9" ht="15" thickTop="1" thickBot="1">
      <c r="A415" s="409"/>
      <c r="B415" s="409"/>
      <c r="C415" s="409"/>
      <c r="D415" s="23" t="s">
        <v>319</v>
      </c>
      <c r="E415" s="410"/>
      <c r="F415" s="410"/>
      <c r="G415" s="410"/>
      <c r="H415" s="410"/>
      <c r="I415" s="410"/>
    </row>
    <row r="416" spans="1:9" ht="15" thickTop="1" thickBot="1"/>
    <row r="417" spans="1:9" ht="18" thickTop="1" thickBot="1">
      <c r="A417" s="406" t="s">
        <v>1338</v>
      </c>
      <c r="B417" s="407"/>
      <c r="C417" s="407"/>
      <c r="D417" s="407"/>
      <c r="E417" s="407"/>
      <c r="F417" s="407"/>
      <c r="G417" s="407"/>
      <c r="H417" s="407"/>
      <c r="I417" s="408"/>
    </row>
    <row r="418" spans="1:9" ht="15" thickTop="1" thickBot="1">
      <c r="A418" s="409"/>
      <c r="B418" s="409"/>
      <c r="C418" s="409"/>
      <c r="D418" s="98" t="s">
        <v>310</v>
      </c>
      <c r="E418" s="410" t="s">
        <v>1339</v>
      </c>
      <c r="F418" s="410"/>
      <c r="G418" s="410"/>
      <c r="H418" s="410"/>
      <c r="I418" s="410"/>
    </row>
    <row r="419" spans="1:9" ht="15" thickTop="1" thickBot="1">
      <c r="A419" s="409"/>
      <c r="B419" s="409"/>
      <c r="C419" s="409"/>
      <c r="D419" s="98"/>
      <c r="E419" s="410"/>
      <c r="F419" s="410"/>
      <c r="G419" s="410"/>
      <c r="H419" s="410"/>
      <c r="I419" s="410"/>
    </row>
    <row r="420" spans="1:9" ht="15" thickTop="1" thickBot="1">
      <c r="A420" s="409"/>
      <c r="B420" s="409"/>
      <c r="C420" s="409"/>
      <c r="D420" s="98" t="s">
        <v>311</v>
      </c>
      <c r="E420" s="410" t="s">
        <v>1340</v>
      </c>
      <c r="F420" s="410"/>
      <c r="G420" s="410"/>
      <c r="H420" s="410"/>
      <c r="I420" s="410"/>
    </row>
    <row r="421" spans="1:9" ht="15" thickTop="1" thickBot="1">
      <c r="A421" s="409"/>
      <c r="B421" s="409"/>
      <c r="C421" s="409"/>
      <c r="D421" s="98"/>
      <c r="E421" s="410"/>
      <c r="F421" s="410"/>
      <c r="G421" s="410"/>
      <c r="H421" s="410"/>
      <c r="I421" s="410"/>
    </row>
    <row r="422" spans="1:9" ht="15" thickTop="1" thickBot="1">
      <c r="A422" s="409"/>
      <c r="B422" s="409"/>
      <c r="C422" s="409"/>
      <c r="D422" s="98" t="s">
        <v>313</v>
      </c>
      <c r="E422" s="410"/>
      <c r="F422" s="410"/>
      <c r="G422" s="410"/>
      <c r="H422" s="410"/>
      <c r="I422" s="410"/>
    </row>
    <row r="423" spans="1:9" ht="15" thickTop="1" thickBot="1">
      <c r="A423" s="409"/>
      <c r="B423" s="409"/>
      <c r="C423" s="409"/>
      <c r="D423" s="98"/>
      <c r="E423" s="410"/>
      <c r="F423" s="410"/>
      <c r="G423" s="410"/>
      <c r="H423" s="410"/>
      <c r="I423" s="410"/>
    </row>
    <row r="424" spans="1:9" ht="15" thickTop="1" thickBot="1">
      <c r="A424" s="409"/>
      <c r="B424" s="409"/>
      <c r="C424" s="409"/>
      <c r="D424" s="98" t="s">
        <v>319</v>
      </c>
      <c r="E424" s="410"/>
      <c r="F424" s="410"/>
      <c r="G424" s="410"/>
      <c r="H424" s="410"/>
      <c r="I424" s="410"/>
    </row>
    <row r="425" spans="1:9" ht="15" thickTop="1" thickBot="1"/>
    <row r="426" spans="1:9" ht="18" thickTop="1" thickBot="1">
      <c r="A426" s="462" t="s">
        <v>364</v>
      </c>
      <c r="B426" s="407"/>
      <c r="C426" s="407"/>
      <c r="D426" s="407"/>
      <c r="E426" s="407"/>
      <c r="F426" s="407"/>
      <c r="G426" s="407"/>
      <c r="H426" s="407"/>
      <c r="I426" s="408"/>
    </row>
    <row r="427" spans="1:9" ht="15" thickTop="1" thickBot="1">
      <c r="A427" s="409"/>
      <c r="B427" s="409"/>
      <c r="C427" s="409"/>
      <c r="D427" s="23" t="s">
        <v>310</v>
      </c>
      <c r="E427" s="410" t="s">
        <v>365</v>
      </c>
      <c r="F427" s="410"/>
      <c r="G427" s="410"/>
      <c r="H427" s="410"/>
      <c r="I427" s="410"/>
    </row>
    <row r="428" spans="1:9" ht="15" thickTop="1" thickBot="1">
      <c r="A428" s="409"/>
      <c r="B428" s="409"/>
      <c r="C428" s="409"/>
      <c r="D428" s="23"/>
      <c r="E428" s="410"/>
      <c r="F428" s="410"/>
      <c r="G428" s="410"/>
      <c r="H428" s="410"/>
      <c r="I428" s="410"/>
    </row>
    <row r="429" spans="1:9" ht="15" thickTop="1" thickBot="1">
      <c r="A429" s="409"/>
      <c r="B429" s="409"/>
      <c r="C429" s="409"/>
      <c r="D429" s="23" t="s">
        <v>311</v>
      </c>
      <c r="E429" s="410"/>
      <c r="F429" s="410"/>
      <c r="G429" s="410"/>
      <c r="H429" s="410"/>
      <c r="I429" s="410"/>
    </row>
    <row r="430" spans="1:9" ht="15" thickTop="1" thickBot="1">
      <c r="A430" s="409"/>
      <c r="B430" s="409"/>
      <c r="C430" s="409"/>
      <c r="D430" s="23"/>
      <c r="E430" s="410"/>
      <c r="F430" s="410"/>
      <c r="G430" s="410"/>
      <c r="H430" s="410"/>
      <c r="I430" s="410"/>
    </row>
    <row r="431" spans="1:9" ht="15" thickTop="1" thickBot="1">
      <c r="A431" s="409"/>
      <c r="B431" s="409"/>
      <c r="C431" s="409"/>
      <c r="D431" s="23" t="s">
        <v>313</v>
      </c>
      <c r="E431" s="410"/>
      <c r="F431" s="410"/>
      <c r="G431" s="410"/>
      <c r="H431" s="410"/>
      <c r="I431" s="410"/>
    </row>
    <row r="432" spans="1:9" ht="15" thickTop="1" thickBot="1">
      <c r="A432" s="409"/>
      <c r="B432" s="409"/>
      <c r="C432" s="409"/>
      <c r="D432" s="23"/>
      <c r="E432" s="410"/>
      <c r="F432" s="410"/>
      <c r="G432" s="410"/>
      <c r="H432" s="410"/>
      <c r="I432" s="410"/>
    </row>
    <row r="433" spans="1:17" ht="15" thickTop="1" thickBot="1">
      <c r="A433" s="409"/>
      <c r="B433" s="409"/>
      <c r="C433" s="409"/>
      <c r="D433" s="23" t="s">
        <v>319</v>
      </c>
      <c r="E433" s="410"/>
      <c r="F433" s="410"/>
      <c r="G433" s="410"/>
      <c r="H433" s="410"/>
      <c r="I433" s="410"/>
    </row>
    <row r="434" spans="1:17" ht="15" thickTop="1" thickBot="1"/>
    <row r="435" spans="1:17" ht="18" thickTop="1" thickBot="1">
      <c r="A435" s="406" t="s">
        <v>1353</v>
      </c>
      <c r="B435" s="407"/>
      <c r="C435" s="407"/>
      <c r="D435" s="407"/>
      <c r="E435" s="407"/>
      <c r="F435" s="407"/>
      <c r="G435" s="407"/>
      <c r="H435" s="407"/>
      <c r="I435" s="408"/>
      <c r="J435" s="428" t="s">
        <v>1356</v>
      </c>
      <c r="K435" s="429"/>
      <c r="L435" s="429"/>
      <c r="M435" s="429"/>
      <c r="N435" s="429"/>
      <c r="O435" s="429"/>
      <c r="P435" s="429"/>
      <c r="Q435" s="430"/>
    </row>
    <row r="436" spans="1:17" ht="15" thickTop="1" thickBot="1">
      <c r="A436" s="409"/>
      <c r="B436" s="409"/>
      <c r="C436" s="409"/>
      <c r="D436" s="98" t="s">
        <v>310</v>
      </c>
      <c r="E436" s="410" t="s">
        <v>1354</v>
      </c>
      <c r="F436" s="410"/>
      <c r="G436" s="410"/>
      <c r="H436" s="410"/>
      <c r="I436" s="410"/>
    </row>
    <row r="437" spans="1:17" ht="15" thickTop="1" thickBot="1">
      <c r="A437" s="409"/>
      <c r="B437" s="409"/>
      <c r="C437" s="409"/>
      <c r="D437" s="98"/>
      <c r="E437" s="410"/>
      <c r="F437" s="410"/>
      <c r="G437" s="410"/>
      <c r="H437" s="410"/>
      <c r="I437" s="410"/>
    </row>
    <row r="438" spans="1:17" ht="15" thickTop="1" thickBot="1">
      <c r="A438" s="409"/>
      <c r="B438" s="409"/>
      <c r="C438" s="409"/>
      <c r="D438" s="98" t="s">
        <v>311</v>
      </c>
      <c r="E438" s="410" t="s">
        <v>1355</v>
      </c>
      <c r="F438" s="410"/>
      <c r="G438" s="410"/>
      <c r="H438" s="410"/>
      <c r="I438" s="410"/>
    </row>
    <row r="439" spans="1:17" ht="15" thickTop="1" thickBot="1">
      <c r="A439" s="409"/>
      <c r="B439" s="409"/>
      <c r="C439" s="409"/>
      <c r="D439" s="98"/>
      <c r="E439" s="410"/>
      <c r="F439" s="410"/>
      <c r="G439" s="410"/>
      <c r="H439" s="410"/>
      <c r="I439" s="410"/>
    </row>
    <row r="440" spans="1:17" ht="15" thickTop="1" thickBot="1">
      <c r="A440" s="409"/>
      <c r="B440" s="409"/>
      <c r="C440" s="409"/>
      <c r="D440" s="98" t="s">
        <v>313</v>
      </c>
      <c r="E440" s="410"/>
      <c r="F440" s="410"/>
      <c r="G440" s="410"/>
      <c r="H440" s="410"/>
      <c r="I440" s="410"/>
    </row>
    <row r="441" spans="1:17" ht="15" thickTop="1" thickBot="1">
      <c r="A441" s="409"/>
      <c r="B441" s="409"/>
      <c r="C441" s="409"/>
      <c r="D441" s="98"/>
      <c r="E441" s="410"/>
      <c r="F441" s="410"/>
      <c r="G441" s="410"/>
      <c r="H441" s="410"/>
      <c r="I441" s="410"/>
    </row>
    <row r="442" spans="1:17" ht="15" thickTop="1" thickBot="1">
      <c r="A442" s="409"/>
      <c r="B442" s="409"/>
      <c r="C442" s="409"/>
      <c r="D442" s="98" t="s">
        <v>319</v>
      </c>
      <c r="E442" s="410"/>
      <c r="F442" s="410"/>
      <c r="G442" s="410"/>
      <c r="H442" s="410"/>
      <c r="I442" s="410"/>
    </row>
    <row r="443" spans="1:17" ht="15" thickTop="1" thickBot="1"/>
    <row r="444" spans="1:17" ht="18" thickTop="1" thickBot="1">
      <c r="A444" s="406" t="s">
        <v>1350</v>
      </c>
      <c r="B444" s="407"/>
      <c r="C444" s="407"/>
      <c r="D444" s="407"/>
      <c r="E444" s="407"/>
      <c r="F444" s="407"/>
      <c r="G444" s="407"/>
      <c r="H444" s="407"/>
      <c r="I444" s="408"/>
    </row>
    <row r="445" spans="1:17" ht="15" thickTop="1" thickBot="1">
      <c r="A445" s="409"/>
      <c r="B445" s="409"/>
      <c r="C445" s="409"/>
      <c r="D445" s="98" t="s">
        <v>310</v>
      </c>
      <c r="E445" s="410" t="s">
        <v>1352</v>
      </c>
      <c r="F445" s="410"/>
      <c r="G445" s="410"/>
      <c r="H445" s="410"/>
      <c r="I445" s="410"/>
    </row>
    <row r="446" spans="1:17" ht="15" thickTop="1" thickBot="1">
      <c r="A446" s="409"/>
      <c r="B446" s="409"/>
      <c r="C446" s="409"/>
      <c r="D446" s="98"/>
      <c r="E446" s="410"/>
      <c r="F446" s="410"/>
      <c r="G446" s="410"/>
      <c r="H446" s="410"/>
      <c r="I446" s="410"/>
    </row>
    <row r="447" spans="1:17" ht="15" thickTop="1" thickBot="1">
      <c r="A447" s="409"/>
      <c r="B447" s="409"/>
      <c r="C447" s="409"/>
      <c r="D447" s="98" t="s">
        <v>311</v>
      </c>
      <c r="E447" s="410" t="s">
        <v>1351</v>
      </c>
      <c r="F447" s="410"/>
      <c r="G447" s="410"/>
      <c r="H447" s="410"/>
      <c r="I447" s="410"/>
    </row>
    <row r="448" spans="1:17" ht="15" thickTop="1" thickBot="1">
      <c r="A448" s="409"/>
      <c r="B448" s="409"/>
      <c r="C448" s="409"/>
      <c r="D448" s="98"/>
      <c r="E448" s="410"/>
      <c r="F448" s="410"/>
      <c r="G448" s="410"/>
      <c r="H448" s="410"/>
      <c r="I448" s="410"/>
    </row>
    <row r="449" spans="1:9" ht="15" thickTop="1" thickBot="1">
      <c r="A449" s="409"/>
      <c r="B449" s="409"/>
      <c r="C449" s="409"/>
      <c r="D449" s="98" t="s">
        <v>313</v>
      </c>
      <c r="E449" s="410"/>
      <c r="F449" s="410"/>
      <c r="G449" s="410"/>
      <c r="H449" s="410"/>
      <c r="I449" s="410"/>
    </row>
    <row r="450" spans="1:9" ht="15" thickTop="1" thickBot="1">
      <c r="A450" s="409"/>
      <c r="B450" s="409"/>
      <c r="C450" s="409"/>
      <c r="D450" s="98"/>
      <c r="E450" s="410"/>
      <c r="F450" s="410"/>
      <c r="G450" s="410"/>
      <c r="H450" s="410"/>
      <c r="I450" s="410"/>
    </row>
    <row r="451" spans="1:9" ht="15" thickTop="1" thickBot="1">
      <c r="A451" s="409"/>
      <c r="B451" s="409"/>
      <c r="C451" s="409"/>
      <c r="D451" s="98" t="s">
        <v>319</v>
      </c>
      <c r="E451" s="410"/>
      <c r="F451" s="410"/>
      <c r="G451" s="410"/>
      <c r="H451" s="410"/>
      <c r="I451" s="410"/>
    </row>
    <row r="452" spans="1:9" ht="15" thickTop="1" thickBot="1"/>
    <row r="453" spans="1:9" ht="18" thickTop="1" thickBot="1">
      <c r="A453" s="406" t="s">
        <v>1363</v>
      </c>
      <c r="B453" s="407"/>
      <c r="C453" s="407"/>
      <c r="D453" s="407"/>
      <c r="E453" s="407"/>
      <c r="F453" s="407"/>
      <c r="G453" s="407"/>
      <c r="H453" s="407"/>
      <c r="I453" s="408"/>
    </row>
    <row r="454" spans="1:9" ht="15" thickTop="1" thickBot="1">
      <c r="A454" s="409"/>
      <c r="B454" s="409"/>
      <c r="C454" s="409"/>
      <c r="D454" s="98" t="s">
        <v>310</v>
      </c>
      <c r="E454" s="410" t="s">
        <v>1364</v>
      </c>
      <c r="F454" s="410"/>
      <c r="G454" s="410"/>
      <c r="H454" s="410"/>
      <c r="I454" s="410"/>
    </row>
    <row r="455" spans="1:9" ht="15" thickTop="1" thickBot="1">
      <c r="A455" s="409"/>
      <c r="B455" s="409"/>
      <c r="C455" s="409"/>
      <c r="D455" s="98"/>
      <c r="E455" s="410"/>
      <c r="F455" s="410"/>
      <c r="G455" s="410"/>
      <c r="H455" s="410"/>
      <c r="I455" s="410"/>
    </row>
    <row r="456" spans="1:9" ht="15" thickTop="1" thickBot="1">
      <c r="A456" s="409"/>
      <c r="B456" s="409"/>
      <c r="C456" s="409"/>
      <c r="D456" s="98" t="s">
        <v>311</v>
      </c>
      <c r="E456" s="410" t="s">
        <v>1297</v>
      </c>
      <c r="F456" s="410"/>
      <c r="G456" s="410"/>
      <c r="H456" s="410"/>
      <c r="I456" s="410"/>
    </row>
    <row r="457" spans="1:9" ht="15" thickTop="1" thickBot="1">
      <c r="A457" s="409"/>
      <c r="B457" s="409"/>
      <c r="C457" s="409"/>
      <c r="D457" s="98"/>
      <c r="E457" s="410"/>
      <c r="F457" s="410"/>
      <c r="G457" s="410"/>
      <c r="H457" s="410"/>
      <c r="I457" s="410"/>
    </row>
    <row r="458" spans="1:9" ht="15" thickTop="1" thickBot="1">
      <c r="A458" s="409"/>
      <c r="B458" s="409"/>
      <c r="C458" s="409"/>
      <c r="D458" s="98" t="s">
        <v>313</v>
      </c>
      <c r="E458" s="410"/>
      <c r="F458" s="410"/>
      <c r="G458" s="410"/>
      <c r="H458" s="410"/>
      <c r="I458" s="410"/>
    </row>
    <row r="459" spans="1:9" ht="15" thickTop="1" thickBot="1">
      <c r="A459" s="409"/>
      <c r="B459" s="409"/>
      <c r="C459" s="409"/>
      <c r="D459" s="98"/>
      <c r="E459" s="410"/>
      <c r="F459" s="410"/>
      <c r="G459" s="410"/>
      <c r="H459" s="410"/>
      <c r="I459" s="410"/>
    </row>
    <row r="460" spans="1:9" ht="15" thickTop="1" thickBot="1">
      <c r="A460" s="409"/>
      <c r="B460" s="409"/>
      <c r="C460" s="409"/>
      <c r="D460" s="98" t="s">
        <v>319</v>
      </c>
      <c r="E460" s="410"/>
      <c r="F460" s="410"/>
      <c r="G460" s="410"/>
      <c r="H460" s="410"/>
      <c r="I460" s="410"/>
    </row>
    <row r="461" spans="1:9" ht="14.25" thickTop="1"/>
  </sheetData>
  <mergeCells count="449">
    <mergeCell ref="A4:I4"/>
    <mergeCell ref="A352:I352"/>
    <mergeCell ref="A354:I354"/>
    <mergeCell ref="A355:C361"/>
    <mergeCell ref="E355:I355"/>
    <mergeCell ref="E356:I356"/>
    <mergeCell ref="E357:I357"/>
    <mergeCell ref="E358:I358"/>
    <mergeCell ref="E359:I359"/>
    <mergeCell ref="E360:I360"/>
    <mergeCell ref="E361:I361"/>
    <mergeCell ref="A220:I220"/>
    <mergeCell ref="A221:C227"/>
    <mergeCell ref="E221:I221"/>
    <mergeCell ref="E222:I222"/>
    <mergeCell ref="E223:I223"/>
    <mergeCell ref="E224:I224"/>
    <mergeCell ref="E225:I225"/>
    <mergeCell ref="E226:I226"/>
    <mergeCell ref="E227:I227"/>
    <mergeCell ref="E19:I19"/>
    <mergeCell ref="E20:I20"/>
    <mergeCell ref="E21:I21"/>
    <mergeCell ref="E22:I22"/>
    <mergeCell ref="A202:I202"/>
    <mergeCell ref="A203:C209"/>
    <mergeCell ref="E203:I203"/>
    <mergeCell ref="E204:I204"/>
    <mergeCell ref="E205:I205"/>
    <mergeCell ref="E206:I206"/>
    <mergeCell ref="E207:I207"/>
    <mergeCell ref="E208:I208"/>
    <mergeCell ref="E209:I209"/>
    <mergeCell ref="A381:I381"/>
    <mergeCell ref="A382:C388"/>
    <mergeCell ref="E382:I382"/>
    <mergeCell ref="E383:I383"/>
    <mergeCell ref="E384:I384"/>
    <mergeCell ref="E385:I385"/>
    <mergeCell ref="E386:I386"/>
    <mergeCell ref="E387:I387"/>
    <mergeCell ref="E388:I388"/>
    <mergeCell ref="A155:I155"/>
    <mergeCell ref="A51:I51"/>
    <mergeCell ref="A453:I453"/>
    <mergeCell ref="A454:C460"/>
    <mergeCell ref="E454:I454"/>
    <mergeCell ref="E455:I455"/>
    <mergeCell ref="E456:I456"/>
    <mergeCell ref="E457:I457"/>
    <mergeCell ref="E458:I458"/>
    <mergeCell ref="E459:I459"/>
    <mergeCell ref="E460:I460"/>
    <mergeCell ref="A125:I125"/>
    <mergeCell ref="A166:I166"/>
    <mergeCell ref="A167:C173"/>
    <mergeCell ref="E167:I167"/>
    <mergeCell ref="E168:I168"/>
    <mergeCell ref="E169:I169"/>
    <mergeCell ref="E170:I170"/>
    <mergeCell ref="E171:I171"/>
    <mergeCell ref="E172:I172"/>
    <mergeCell ref="E173:I173"/>
    <mergeCell ref="A372:I372"/>
    <mergeCell ref="A373:C379"/>
    <mergeCell ref="E373:I373"/>
    <mergeCell ref="E374:I374"/>
    <mergeCell ref="E375:I375"/>
    <mergeCell ref="E376:I376"/>
    <mergeCell ref="E377:I377"/>
    <mergeCell ref="E378:I378"/>
    <mergeCell ref="E379:I379"/>
    <mergeCell ref="A127:I127"/>
    <mergeCell ref="A128:C134"/>
    <mergeCell ref="E130:I130"/>
    <mergeCell ref="E131:I131"/>
    <mergeCell ref="E132:I132"/>
    <mergeCell ref="E133:I133"/>
    <mergeCell ref="E134:I134"/>
    <mergeCell ref="E128:I129"/>
    <mergeCell ref="E232:I232"/>
    <mergeCell ref="E233:I233"/>
    <mergeCell ref="E234:I234"/>
    <mergeCell ref="E235:I235"/>
    <mergeCell ref="E236:I236"/>
    <mergeCell ref="A286:C292"/>
    <mergeCell ref="E286:I286"/>
    <mergeCell ref="E287:I287"/>
    <mergeCell ref="E288:I288"/>
    <mergeCell ref="E289:I289"/>
    <mergeCell ref="J193:Q193"/>
    <mergeCell ref="A444:I444"/>
    <mergeCell ref="A445:C451"/>
    <mergeCell ref="E445:I445"/>
    <mergeCell ref="E446:I446"/>
    <mergeCell ref="E447:I447"/>
    <mergeCell ref="E448:I448"/>
    <mergeCell ref="E449:I449"/>
    <mergeCell ref="E450:I450"/>
    <mergeCell ref="E451:I451"/>
    <mergeCell ref="A435:I435"/>
    <mergeCell ref="A436:C442"/>
    <mergeCell ref="E436:I436"/>
    <mergeCell ref="E437:I437"/>
    <mergeCell ref="E438:I438"/>
    <mergeCell ref="E439:I439"/>
    <mergeCell ref="E440:I440"/>
    <mergeCell ref="E441:I441"/>
    <mergeCell ref="E442:I442"/>
    <mergeCell ref="J435:Q435"/>
    <mergeCell ref="A229:I229"/>
    <mergeCell ref="A230:C236"/>
    <mergeCell ref="E230:I230"/>
    <mergeCell ref="E231:I231"/>
    <mergeCell ref="E110:I110"/>
    <mergeCell ref="E111:I111"/>
    <mergeCell ref="E112:I112"/>
    <mergeCell ref="E113:I113"/>
    <mergeCell ref="E114:I114"/>
    <mergeCell ref="A193:I193"/>
    <mergeCell ref="A194:C200"/>
    <mergeCell ref="E194:I194"/>
    <mergeCell ref="E195:I195"/>
    <mergeCell ref="E196:I196"/>
    <mergeCell ref="E197:I197"/>
    <mergeCell ref="E198:I198"/>
    <mergeCell ref="E199:I199"/>
    <mergeCell ref="E200:I200"/>
    <mergeCell ref="A116:I116"/>
    <mergeCell ref="A117:C123"/>
    <mergeCell ref="E117:I117"/>
    <mergeCell ref="E118:I118"/>
    <mergeCell ref="E119:I119"/>
    <mergeCell ref="E120:I120"/>
    <mergeCell ref="E121:I121"/>
    <mergeCell ref="E122:I122"/>
    <mergeCell ref="E123:I123"/>
    <mergeCell ref="A145:I145"/>
    <mergeCell ref="A417:I417"/>
    <mergeCell ref="A418:C424"/>
    <mergeCell ref="E418:I418"/>
    <mergeCell ref="E419:I419"/>
    <mergeCell ref="E420:I420"/>
    <mergeCell ref="E421:I421"/>
    <mergeCell ref="E422:I422"/>
    <mergeCell ref="E423:I423"/>
    <mergeCell ref="E424:I424"/>
    <mergeCell ref="E290:I290"/>
    <mergeCell ref="E291:I291"/>
    <mergeCell ref="E292:I292"/>
    <mergeCell ref="J267:N267"/>
    <mergeCell ref="J268:N268"/>
    <mergeCell ref="J269:N269"/>
    <mergeCell ref="J270:N270"/>
    <mergeCell ref="J271:N271"/>
    <mergeCell ref="J272:N272"/>
    <mergeCell ref="J273:N273"/>
    <mergeCell ref="J274:N274"/>
    <mergeCell ref="A285:I285"/>
    <mergeCell ref="A267:I267"/>
    <mergeCell ref="A268:C274"/>
    <mergeCell ref="E268:I268"/>
    <mergeCell ref="E269:I269"/>
    <mergeCell ref="E270:I270"/>
    <mergeCell ref="E271:I271"/>
    <mergeCell ref="E272:I272"/>
    <mergeCell ref="E273:I273"/>
    <mergeCell ref="E274:I274"/>
    <mergeCell ref="A276:I276"/>
    <mergeCell ref="A277:C283"/>
    <mergeCell ref="E277:I277"/>
    <mergeCell ref="A390:I390"/>
    <mergeCell ref="A391:C397"/>
    <mergeCell ref="E391:I391"/>
    <mergeCell ref="E392:I392"/>
    <mergeCell ref="E393:I393"/>
    <mergeCell ref="E394:I394"/>
    <mergeCell ref="E395:I395"/>
    <mergeCell ref="E396:I396"/>
    <mergeCell ref="E397:I397"/>
    <mergeCell ref="A107:I107"/>
    <mergeCell ref="A108:C114"/>
    <mergeCell ref="E108:I108"/>
    <mergeCell ref="E109:I109"/>
    <mergeCell ref="A24:I24"/>
    <mergeCell ref="E60:I60"/>
    <mergeCell ref="E54:I54"/>
    <mergeCell ref="E55:I55"/>
    <mergeCell ref="E56:I56"/>
    <mergeCell ref="E57:I57"/>
    <mergeCell ref="E58:I58"/>
    <mergeCell ref="E59:I59"/>
    <mergeCell ref="E48:I48"/>
    <mergeCell ref="E49:I49"/>
    <mergeCell ref="A62:I62"/>
    <mergeCell ref="A63:C69"/>
    <mergeCell ref="E63:I63"/>
    <mergeCell ref="E64:I64"/>
    <mergeCell ref="E65:I65"/>
    <mergeCell ref="E66:I66"/>
    <mergeCell ref="E67:I67"/>
    <mergeCell ref="E68:I68"/>
    <mergeCell ref="A34:C40"/>
    <mergeCell ref="E34:I34"/>
    <mergeCell ref="A6:I6"/>
    <mergeCell ref="A7:C13"/>
    <mergeCell ref="E7:I7"/>
    <mergeCell ref="E8:I8"/>
    <mergeCell ref="E9:I9"/>
    <mergeCell ref="E10:I10"/>
    <mergeCell ref="E11:I11"/>
    <mergeCell ref="E12:I12"/>
    <mergeCell ref="E13:I13"/>
    <mergeCell ref="A15:I15"/>
    <mergeCell ref="A16:C22"/>
    <mergeCell ref="E16:I16"/>
    <mergeCell ref="E17:I17"/>
    <mergeCell ref="E18:I18"/>
    <mergeCell ref="A25:C31"/>
    <mergeCell ref="A43:C49"/>
    <mergeCell ref="A54:C60"/>
    <mergeCell ref="E25:I25"/>
    <mergeCell ref="E26:I26"/>
    <mergeCell ref="E27:I27"/>
    <mergeCell ref="E28:I28"/>
    <mergeCell ref="E29:I29"/>
    <mergeCell ref="A42:I42"/>
    <mergeCell ref="A53:I53"/>
    <mergeCell ref="E43:I43"/>
    <mergeCell ref="E44:I44"/>
    <mergeCell ref="E45:I45"/>
    <mergeCell ref="E46:I46"/>
    <mergeCell ref="E47:I47"/>
    <mergeCell ref="E30:I30"/>
    <mergeCell ref="E31:I31"/>
    <mergeCell ref="A33:I33"/>
    <mergeCell ref="E40:I40"/>
    <mergeCell ref="E69:I69"/>
    <mergeCell ref="E35:I35"/>
    <mergeCell ref="E36:I36"/>
    <mergeCell ref="E37:I37"/>
    <mergeCell ref="E38:I38"/>
    <mergeCell ref="E39:I39"/>
    <mergeCell ref="A89:I89"/>
    <mergeCell ref="A90:C96"/>
    <mergeCell ref="E90:I90"/>
    <mergeCell ref="E91:I91"/>
    <mergeCell ref="E92:I92"/>
    <mergeCell ref="E93:I93"/>
    <mergeCell ref="E94:I94"/>
    <mergeCell ref="E95:I95"/>
    <mergeCell ref="E96:I96"/>
    <mergeCell ref="A71:I71"/>
    <mergeCell ref="A72:C78"/>
    <mergeCell ref="E72:I72"/>
    <mergeCell ref="E73:I73"/>
    <mergeCell ref="E74:I74"/>
    <mergeCell ref="E75:I75"/>
    <mergeCell ref="E76:I76"/>
    <mergeCell ref="E77:I77"/>
    <mergeCell ref="E78:I78"/>
    <mergeCell ref="A80:I80"/>
    <mergeCell ref="A81:C87"/>
    <mergeCell ref="E81:I81"/>
    <mergeCell ref="E82:I82"/>
    <mergeCell ref="E83:I83"/>
    <mergeCell ref="E84:I84"/>
    <mergeCell ref="E85:I85"/>
    <mergeCell ref="E86:I86"/>
    <mergeCell ref="E87:I87"/>
    <mergeCell ref="A146:C153"/>
    <mergeCell ref="E146:I146"/>
    <mergeCell ref="E147:I147"/>
    <mergeCell ref="E149:I149"/>
    <mergeCell ref="E150:I150"/>
    <mergeCell ref="E151:I151"/>
    <mergeCell ref="E152:I152"/>
    <mergeCell ref="E153:I153"/>
    <mergeCell ref="E148:I148"/>
    <mergeCell ref="A240:I240"/>
    <mergeCell ref="A241:C247"/>
    <mergeCell ref="E241:I241"/>
    <mergeCell ref="E242:I242"/>
    <mergeCell ref="E243:I243"/>
    <mergeCell ref="E244:I244"/>
    <mergeCell ref="E245:I245"/>
    <mergeCell ref="E246:I246"/>
    <mergeCell ref="E247:I247"/>
    <mergeCell ref="A426:I426"/>
    <mergeCell ref="A427:C433"/>
    <mergeCell ref="E427:I427"/>
    <mergeCell ref="E428:I428"/>
    <mergeCell ref="E429:I429"/>
    <mergeCell ref="E430:I430"/>
    <mergeCell ref="E431:I431"/>
    <mergeCell ref="E432:I432"/>
    <mergeCell ref="E433:I433"/>
    <mergeCell ref="A399:I399"/>
    <mergeCell ref="A400:C406"/>
    <mergeCell ref="E400:I400"/>
    <mergeCell ref="E401:I401"/>
    <mergeCell ref="E402:I402"/>
    <mergeCell ref="E403:I403"/>
    <mergeCell ref="E404:I404"/>
    <mergeCell ref="E405:I405"/>
    <mergeCell ref="E406:I406"/>
    <mergeCell ref="A408:I408"/>
    <mergeCell ref="A409:C415"/>
    <mergeCell ref="E409:I409"/>
    <mergeCell ref="E410:I410"/>
    <mergeCell ref="E411:I411"/>
    <mergeCell ref="E412:I412"/>
    <mergeCell ref="E413:I413"/>
    <mergeCell ref="E414:I414"/>
    <mergeCell ref="E415:I415"/>
    <mergeCell ref="A157:I157"/>
    <mergeCell ref="A158:C164"/>
    <mergeCell ref="E158:I158"/>
    <mergeCell ref="E159:I159"/>
    <mergeCell ref="E160:I160"/>
    <mergeCell ref="E161:I161"/>
    <mergeCell ref="E162:I162"/>
    <mergeCell ref="E163:I163"/>
    <mergeCell ref="E164:I164"/>
    <mergeCell ref="E264:I264"/>
    <mergeCell ref="E265:I265"/>
    <mergeCell ref="A249:I249"/>
    <mergeCell ref="A250:C256"/>
    <mergeCell ref="E250:I250"/>
    <mergeCell ref="E251:I251"/>
    <mergeCell ref="E252:I252"/>
    <mergeCell ref="E253:I253"/>
    <mergeCell ref="E254:I254"/>
    <mergeCell ref="E255:I255"/>
    <mergeCell ref="E256:I256"/>
    <mergeCell ref="A98:I98"/>
    <mergeCell ref="A99:C105"/>
    <mergeCell ref="E99:I99"/>
    <mergeCell ref="E100:I100"/>
    <mergeCell ref="E101:I101"/>
    <mergeCell ref="E102:I102"/>
    <mergeCell ref="E103:I103"/>
    <mergeCell ref="E104:I104"/>
    <mergeCell ref="E105:I105"/>
    <mergeCell ref="A304:C310"/>
    <mergeCell ref="E304:I304"/>
    <mergeCell ref="E305:I305"/>
    <mergeCell ref="E306:I306"/>
    <mergeCell ref="E307:I307"/>
    <mergeCell ref="E308:I308"/>
    <mergeCell ref="E309:I309"/>
    <mergeCell ref="E310:I310"/>
    <mergeCell ref="A136:I136"/>
    <mergeCell ref="A137:C143"/>
    <mergeCell ref="E137:I137"/>
    <mergeCell ref="E138:I138"/>
    <mergeCell ref="E139:I139"/>
    <mergeCell ref="E140:I140"/>
    <mergeCell ref="E141:I141"/>
    <mergeCell ref="E142:I142"/>
    <mergeCell ref="E143:I143"/>
    <mergeCell ref="A258:I258"/>
    <mergeCell ref="A259:C265"/>
    <mergeCell ref="E259:I259"/>
    <mergeCell ref="E260:I260"/>
    <mergeCell ref="E261:I261"/>
    <mergeCell ref="E262:I262"/>
    <mergeCell ref="E263:I263"/>
    <mergeCell ref="E187:I187"/>
    <mergeCell ref="E188:I188"/>
    <mergeCell ref="E189:I189"/>
    <mergeCell ref="E190:I190"/>
    <mergeCell ref="E191:I191"/>
    <mergeCell ref="A321:I321"/>
    <mergeCell ref="A322:C328"/>
    <mergeCell ref="E322:I322"/>
    <mergeCell ref="E323:I323"/>
    <mergeCell ref="E324:I324"/>
    <mergeCell ref="E325:I325"/>
    <mergeCell ref="E326:I326"/>
    <mergeCell ref="E327:I327"/>
    <mergeCell ref="E328:I328"/>
    <mergeCell ref="A312:I312"/>
    <mergeCell ref="A313:C319"/>
    <mergeCell ref="E313:I313"/>
    <mergeCell ref="E314:I314"/>
    <mergeCell ref="E315:I315"/>
    <mergeCell ref="E316:I316"/>
    <mergeCell ref="E317:I317"/>
    <mergeCell ref="E318:I318"/>
    <mergeCell ref="E319:I319"/>
    <mergeCell ref="A303:I303"/>
    <mergeCell ref="E281:I281"/>
    <mergeCell ref="E282:I282"/>
    <mergeCell ref="E283:I283"/>
    <mergeCell ref="S1:AA1"/>
    <mergeCell ref="A238:I238"/>
    <mergeCell ref="A363:I363"/>
    <mergeCell ref="A330:I330"/>
    <mergeCell ref="A331:C337"/>
    <mergeCell ref="E331:I331"/>
    <mergeCell ref="E332:I332"/>
    <mergeCell ref="E333:I333"/>
    <mergeCell ref="E334:I334"/>
    <mergeCell ref="E335:I335"/>
    <mergeCell ref="E336:I336"/>
    <mergeCell ref="E337:I337"/>
    <mergeCell ref="A294:I294"/>
    <mergeCell ref="A295:C301"/>
    <mergeCell ref="E295:I295"/>
    <mergeCell ref="E296:I296"/>
    <mergeCell ref="E297:I297"/>
    <mergeCell ref="E298:I298"/>
    <mergeCell ref="E299:I299"/>
    <mergeCell ref="E300:I300"/>
    <mergeCell ref="E301:I301"/>
    <mergeCell ref="A364:C370"/>
    <mergeCell ref="E364:I364"/>
    <mergeCell ref="E365:I365"/>
    <mergeCell ref="E366:I366"/>
    <mergeCell ref="E367:I367"/>
    <mergeCell ref="E368:I368"/>
    <mergeCell ref="E369:I369"/>
    <mergeCell ref="E370:I370"/>
    <mergeCell ref="A175:I175"/>
    <mergeCell ref="A176:C182"/>
    <mergeCell ref="E176:I176"/>
    <mergeCell ref="E177:I177"/>
    <mergeCell ref="E178:I178"/>
    <mergeCell ref="E179:I179"/>
    <mergeCell ref="E180:I180"/>
    <mergeCell ref="E181:I181"/>
    <mergeCell ref="E182:I182"/>
    <mergeCell ref="A184:I184"/>
    <mergeCell ref="A185:C191"/>
    <mergeCell ref="E185:I185"/>
    <mergeCell ref="E186:I186"/>
    <mergeCell ref="E278:I278"/>
    <mergeCell ref="E279:I279"/>
    <mergeCell ref="E280:I280"/>
    <mergeCell ref="A211:I211"/>
    <mergeCell ref="A212:C218"/>
    <mergeCell ref="E212:I212"/>
    <mergeCell ref="E213:I213"/>
    <mergeCell ref="E214:I214"/>
    <mergeCell ref="E215:I215"/>
    <mergeCell ref="E216:I216"/>
    <mergeCell ref="E217:I217"/>
    <mergeCell ref="E218:I218"/>
  </mergeCells>
  <phoneticPr fontId="5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24">
    <tabColor rgb="FFFFFF00"/>
  </sheetPr>
  <dimension ref="A3:K23"/>
  <sheetViews>
    <sheetView workbookViewId="0">
      <pane xSplit="17" ySplit="2" topLeftCell="R3" activePane="bottomRight" state="frozen"/>
      <selection activeCell="T49" sqref="T49"/>
      <selection pane="topRight" activeCell="T49" sqref="T49"/>
      <selection pane="bottomLeft" activeCell="T49" sqref="T49"/>
      <selection pane="bottomRight" activeCell="M7" sqref="M7"/>
    </sheetView>
  </sheetViews>
  <sheetFormatPr defaultRowHeight="13.5"/>
  <cols>
    <col min="1" max="1" width="9.33203125" style="105"/>
    <col min="2" max="2" width="9.33203125" style="57"/>
    <col min="3" max="3" width="21.83203125" style="105" customWidth="1"/>
    <col min="4" max="6" width="9.33203125" style="105"/>
    <col min="7" max="7" width="21.6640625" style="105" customWidth="1"/>
    <col min="8" max="9" width="9.33203125" style="105"/>
    <col min="10" max="10" width="9.33203125" style="105" customWidth="1"/>
    <col min="11" max="11" width="21.83203125" style="105" customWidth="1"/>
    <col min="12" max="16384" width="9.33203125" style="105"/>
  </cols>
  <sheetData>
    <row r="3" spans="1:11" ht="14.25" thickBot="1"/>
    <row r="4" spans="1:11" ht="15" customHeight="1" thickTop="1" thickBot="1">
      <c r="A4" s="487" t="s">
        <v>465</v>
      </c>
      <c r="B4" s="488"/>
      <c r="C4" s="488"/>
      <c r="D4" s="488"/>
      <c r="E4" s="488"/>
      <c r="F4" s="488"/>
      <c r="G4" s="488"/>
      <c r="H4" s="488"/>
      <c r="I4" s="488"/>
      <c r="J4" s="488"/>
      <c r="K4" s="489"/>
    </row>
    <row r="5" spans="1:11" ht="98.1" customHeight="1" thickTop="1" thickBot="1">
      <c r="A5" s="108"/>
      <c r="B5" s="72" t="s">
        <v>153</v>
      </c>
      <c r="C5" s="108"/>
      <c r="E5" s="109"/>
      <c r="F5" s="72" t="s">
        <v>466</v>
      </c>
      <c r="G5" s="109"/>
      <c r="I5" s="109"/>
      <c r="J5" s="72" t="s">
        <v>467</v>
      </c>
      <c r="K5" s="173"/>
    </row>
    <row r="6" spans="1:11" ht="15" thickTop="1" thickBot="1">
      <c r="A6" s="490" t="s">
        <v>97</v>
      </c>
      <c r="B6" s="490"/>
      <c r="C6" s="490"/>
      <c r="D6" s="490"/>
      <c r="E6" s="490"/>
      <c r="F6" s="490"/>
      <c r="G6" s="490"/>
      <c r="H6" s="490"/>
      <c r="I6" s="490"/>
      <c r="J6" s="490"/>
      <c r="K6" s="490"/>
    </row>
    <row r="7" spans="1:11" ht="98.1" customHeight="1" thickTop="1" thickBot="1">
      <c r="A7" s="108"/>
      <c r="B7" s="72" t="s">
        <v>468</v>
      </c>
      <c r="C7" s="108"/>
      <c r="E7" s="108"/>
      <c r="F7" s="72" t="s">
        <v>469</v>
      </c>
      <c r="G7" s="108"/>
      <c r="I7" s="108"/>
      <c r="J7" s="72" t="s">
        <v>470</v>
      </c>
      <c r="K7" s="108"/>
    </row>
    <row r="8" spans="1:11" ht="98.1" customHeight="1" thickTop="1" thickBot="1">
      <c r="A8" s="108"/>
      <c r="B8" s="72" t="s">
        <v>471</v>
      </c>
      <c r="C8" s="108"/>
      <c r="E8" s="108"/>
      <c r="F8" s="72" t="s">
        <v>472</v>
      </c>
      <c r="G8" s="108"/>
      <c r="I8" s="108"/>
      <c r="J8" s="72" t="s">
        <v>473</v>
      </c>
      <c r="K8" s="108"/>
    </row>
    <row r="9" spans="1:11" ht="98.1" customHeight="1" thickTop="1" thickBot="1">
      <c r="A9" s="108"/>
      <c r="B9" s="72" t="s">
        <v>474</v>
      </c>
      <c r="C9" s="108"/>
      <c r="E9" s="108"/>
      <c r="F9" s="72" t="s">
        <v>475</v>
      </c>
      <c r="G9" s="108"/>
      <c r="I9" s="108"/>
      <c r="J9" s="72" t="s">
        <v>476</v>
      </c>
      <c r="K9" s="108"/>
    </row>
    <row r="10" spans="1:11" ht="98.1" customHeight="1" thickTop="1" thickBot="1">
      <c r="A10" s="108"/>
      <c r="B10" s="72" t="s">
        <v>477</v>
      </c>
      <c r="C10" s="108"/>
      <c r="E10" s="108"/>
      <c r="F10" s="72" t="s">
        <v>478</v>
      </c>
      <c r="G10" s="108"/>
      <c r="I10" s="108"/>
      <c r="J10" s="72" t="s">
        <v>479</v>
      </c>
      <c r="K10" s="108"/>
    </row>
    <row r="11" spans="1:11" ht="98.1" customHeight="1" thickTop="1" thickBot="1">
      <c r="A11" s="108"/>
      <c r="B11" s="72" t="s">
        <v>1439</v>
      </c>
      <c r="C11" s="108"/>
    </row>
    <row r="12" spans="1:11" ht="15" thickTop="1" thickBot="1">
      <c r="A12" s="490" t="s">
        <v>99</v>
      </c>
      <c r="B12" s="490"/>
      <c r="C12" s="490"/>
      <c r="D12" s="490"/>
      <c r="E12" s="490"/>
      <c r="F12" s="490"/>
      <c r="G12" s="490"/>
      <c r="H12" s="490"/>
      <c r="I12" s="490"/>
      <c r="J12" s="490"/>
      <c r="K12" s="490"/>
    </row>
    <row r="13" spans="1:11" ht="98.1" customHeight="1" thickTop="1" thickBot="1">
      <c r="A13" s="108"/>
      <c r="B13" s="72" t="s">
        <v>1445</v>
      </c>
      <c r="C13" s="108"/>
      <c r="E13" s="108"/>
      <c r="F13" s="72" t="s">
        <v>113</v>
      </c>
      <c r="G13" s="108"/>
      <c r="I13" s="108"/>
      <c r="J13" s="72" t="s">
        <v>111</v>
      </c>
      <c r="K13" s="108"/>
    </row>
    <row r="14" spans="1:11" ht="98.1" customHeight="1" thickTop="1" thickBot="1">
      <c r="A14" s="108"/>
      <c r="B14" s="72" t="s">
        <v>108</v>
      </c>
      <c r="C14" s="108"/>
      <c r="E14" s="108"/>
      <c r="F14" s="72" t="s">
        <v>105</v>
      </c>
      <c r="G14" s="108"/>
      <c r="I14" s="108"/>
      <c r="J14" s="72" t="s">
        <v>106</v>
      </c>
      <c r="K14" s="108"/>
    </row>
    <row r="15" spans="1:11" ht="98.1" customHeight="1" thickTop="1" thickBot="1">
      <c r="A15" s="108"/>
      <c r="B15" s="72" t="s">
        <v>1440</v>
      </c>
      <c r="C15" s="108"/>
      <c r="E15" s="108"/>
      <c r="F15" s="72" t="s">
        <v>1482</v>
      </c>
      <c r="G15" s="108"/>
      <c r="I15" s="108"/>
      <c r="J15" s="72" t="s">
        <v>1446</v>
      </c>
      <c r="K15" s="108"/>
    </row>
    <row r="16" spans="1:11" ht="98.1" customHeight="1" thickTop="1" thickBot="1">
      <c r="A16" s="108"/>
      <c r="B16" s="72" t="s">
        <v>1444</v>
      </c>
      <c r="C16" s="108"/>
      <c r="E16" s="108"/>
      <c r="F16" s="72" t="s">
        <v>1443</v>
      </c>
      <c r="G16" s="108"/>
      <c r="I16" s="108"/>
      <c r="J16" s="72" t="s">
        <v>122</v>
      </c>
      <c r="K16" s="108"/>
    </row>
    <row r="17" spans="1:3" ht="98.1" customHeight="1" thickTop="1" thickBot="1">
      <c r="A17" s="108"/>
      <c r="B17" s="72" t="s">
        <v>1441</v>
      </c>
      <c r="C17" s="108"/>
    </row>
    <row r="18" spans="1:3" ht="98.1" customHeight="1" thickTop="1">
      <c r="B18" s="105"/>
    </row>
    <row r="19" spans="1:3" ht="98.1" customHeight="1">
      <c r="B19" s="105"/>
    </row>
    <row r="20" spans="1:3" ht="99.95" customHeight="1">
      <c r="B20" s="105"/>
    </row>
    <row r="21" spans="1:3" ht="99.95" customHeight="1">
      <c r="B21" s="105"/>
    </row>
    <row r="22" spans="1:3" ht="99.95" customHeight="1">
      <c r="B22" s="105"/>
    </row>
    <row r="23" spans="1:3" ht="99.95" customHeight="1"/>
  </sheetData>
  <mergeCells count="3">
    <mergeCell ref="A4:K4"/>
    <mergeCell ref="A6:K6"/>
    <mergeCell ref="A12:K12"/>
  </mergeCells>
  <phoneticPr fontId="5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 codeName="Sheet26">
    <tabColor rgb="FFFFFF00"/>
  </sheetPr>
  <dimension ref="A3:S114"/>
  <sheetViews>
    <sheetView workbookViewId="0">
      <pane xSplit="14" ySplit="3" topLeftCell="O4" activePane="bottomRight" state="frozen"/>
      <selection pane="topRight" activeCell="P1" sqref="P1"/>
      <selection pane="bottomLeft" activeCell="A4" sqref="A4"/>
      <selection pane="bottomRight" activeCell="X22" sqref="X22"/>
    </sheetView>
  </sheetViews>
  <sheetFormatPr defaultRowHeight="13.5"/>
  <cols>
    <col min="1" max="16384" width="9.33203125" style="1"/>
  </cols>
  <sheetData>
    <row r="3" spans="1:19" ht="14.25" thickBot="1"/>
    <row r="4" spans="1:19" ht="18" thickTop="1" thickBot="1">
      <c r="A4" s="491" t="s">
        <v>417</v>
      </c>
      <c r="B4" s="491"/>
      <c r="C4" s="491" t="s">
        <v>418</v>
      </c>
      <c r="D4" s="491"/>
      <c r="E4" s="491" t="s">
        <v>419</v>
      </c>
      <c r="F4" s="491"/>
      <c r="G4" s="491" t="s">
        <v>420</v>
      </c>
      <c r="H4" s="491"/>
      <c r="I4" s="491" t="s">
        <v>421</v>
      </c>
      <c r="J4" s="491"/>
      <c r="K4" s="491" t="s">
        <v>422</v>
      </c>
      <c r="L4" s="491"/>
      <c r="M4" s="491" t="s">
        <v>423</v>
      </c>
      <c r="N4" s="491"/>
      <c r="O4" t="s">
        <v>716</v>
      </c>
      <c r="S4" s="1" t="s">
        <v>717</v>
      </c>
    </row>
    <row r="5" spans="1:19" ht="15" thickTop="1" thickBot="1">
      <c r="A5" s="492"/>
      <c r="B5" s="492"/>
      <c r="C5" s="492"/>
      <c r="D5" s="492"/>
      <c r="E5" s="492"/>
      <c r="F5" s="492"/>
      <c r="G5" s="492"/>
      <c r="H5" s="492"/>
      <c r="I5" s="492"/>
      <c r="J5" s="492"/>
      <c r="K5" s="492"/>
      <c r="L5" s="492"/>
      <c r="M5" s="492"/>
      <c r="N5" s="492"/>
    </row>
    <row r="6" spans="1:19" ht="15" thickTop="1" thickBot="1">
      <c r="A6" s="492"/>
      <c r="B6" s="492"/>
      <c r="C6" s="492"/>
      <c r="D6" s="492"/>
      <c r="E6" s="492"/>
      <c r="F6" s="492"/>
      <c r="G6" s="492"/>
      <c r="H6" s="492"/>
      <c r="I6" s="492"/>
      <c r="J6" s="492"/>
      <c r="K6" s="492"/>
      <c r="L6" s="492"/>
      <c r="M6" s="492"/>
      <c r="N6" s="492"/>
    </row>
    <row r="7" spans="1:19" ht="15" thickTop="1" thickBot="1">
      <c r="A7" s="492"/>
      <c r="B7" s="492"/>
      <c r="C7" s="492"/>
      <c r="D7" s="492"/>
      <c r="E7" s="492"/>
      <c r="F7" s="492"/>
      <c r="G7" s="492"/>
      <c r="H7" s="492"/>
      <c r="I7" s="492"/>
      <c r="J7" s="492"/>
      <c r="K7" s="492"/>
      <c r="L7" s="492"/>
      <c r="M7" s="492"/>
      <c r="N7" s="492"/>
    </row>
    <row r="8" spans="1:19" ht="15" thickTop="1" thickBot="1"/>
    <row r="9" spans="1:19" ht="18" thickTop="1" thickBot="1">
      <c r="A9" s="491" t="s">
        <v>424</v>
      </c>
      <c r="B9" s="491"/>
      <c r="C9" s="491" t="s">
        <v>425</v>
      </c>
      <c r="D9" s="491"/>
      <c r="E9" s="491" t="s">
        <v>426</v>
      </c>
      <c r="F9" s="491"/>
      <c r="G9" s="491" t="s">
        <v>427</v>
      </c>
      <c r="H9" s="491"/>
      <c r="I9" s="491" t="s">
        <v>428</v>
      </c>
      <c r="J9" s="491"/>
      <c r="K9" s="491" t="s">
        <v>429</v>
      </c>
      <c r="L9" s="491"/>
      <c r="M9" s="491" t="s">
        <v>430</v>
      </c>
      <c r="N9" s="491"/>
    </row>
    <row r="10" spans="1:19" ht="15" thickTop="1" thickBot="1">
      <c r="A10" s="492"/>
      <c r="B10" s="492"/>
      <c r="C10" s="492"/>
      <c r="D10" s="492"/>
      <c r="E10" s="492"/>
      <c r="F10" s="492"/>
      <c r="G10" s="492"/>
      <c r="H10" s="492"/>
      <c r="I10" s="492"/>
      <c r="J10" s="492"/>
      <c r="K10" s="492"/>
      <c r="L10" s="492"/>
      <c r="M10" s="492"/>
      <c r="N10" s="492"/>
    </row>
    <row r="11" spans="1:19" ht="15" thickTop="1" thickBot="1">
      <c r="A11" s="492"/>
      <c r="B11" s="492"/>
      <c r="C11" s="492"/>
      <c r="D11" s="492"/>
      <c r="E11" s="492"/>
      <c r="F11" s="492"/>
      <c r="G11" s="492"/>
      <c r="H11" s="492"/>
      <c r="I11" s="492"/>
      <c r="J11" s="492"/>
      <c r="K11" s="492"/>
      <c r="L11" s="492"/>
      <c r="M11" s="492"/>
      <c r="N11" s="492"/>
    </row>
    <row r="12" spans="1:19" ht="15" thickTop="1" thickBot="1">
      <c r="A12" s="492"/>
      <c r="B12" s="492"/>
      <c r="C12" s="492"/>
      <c r="D12" s="492"/>
      <c r="E12" s="492"/>
      <c r="F12" s="492"/>
      <c r="G12" s="492"/>
      <c r="H12" s="492"/>
      <c r="I12" s="492"/>
      <c r="J12" s="492"/>
      <c r="K12" s="492"/>
      <c r="L12" s="492"/>
      <c r="M12" s="492"/>
      <c r="N12" s="492"/>
    </row>
    <row r="13" spans="1:19" ht="15" thickTop="1" thickBot="1"/>
    <row r="14" spans="1:19" ht="18" thickTop="1" thickBot="1">
      <c r="A14" s="491" t="s">
        <v>431</v>
      </c>
      <c r="B14" s="491"/>
      <c r="C14" s="491" t="s">
        <v>432</v>
      </c>
      <c r="D14" s="491"/>
      <c r="E14" s="491" t="s">
        <v>433</v>
      </c>
      <c r="F14" s="491"/>
      <c r="G14" s="491" t="s">
        <v>434</v>
      </c>
      <c r="H14" s="491"/>
      <c r="I14" s="491" t="s">
        <v>435</v>
      </c>
      <c r="J14" s="491"/>
      <c r="K14" s="491" t="s">
        <v>436</v>
      </c>
      <c r="L14" s="491"/>
      <c r="M14" s="491" t="s">
        <v>437</v>
      </c>
      <c r="N14" s="491"/>
    </row>
    <row r="15" spans="1:19" ht="15" thickTop="1" thickBot="1">
      <c r="A15" s="492"/>
      <c r="B15" s="492"/>
      <c r="C15" s="492"/>
      <c r="D15" s="492"/>
      <c r="E15" s="492"/>
      <c r="F15" s="492"/>
      <c r="G15" s="492"/>
      <c r="H15" s="492"/>
      <c r="I15" s="492"/>
      <c r="J15" s="492"/>
      <c r="K15" s="492"/>
      <c r="L15" s="492"/>
      <c r="M15" s="492"/>
      <c r="N15" s="492"/>
    </row>
    <row r="16" spans="1:19" ht="15" thickTop="1" thickBot="1">
      <c r="A16" s="492"/>
      <c r="B16" s="492"/>
      <c r="C16" s="492"/>
      <c r="D16" s="492"/>
      <c r="E16" s="492"/>
      <c r="F16" s="492"/>
      <c r="G16" s="492"/>
      <c r="H16" s="492"/>
      <c r="I16" s="492"/>
      <c r="J16" s="492"/>
      <c r="K16" s="492"/>
      <c r="L16" s="492"/>
      <c r="M16" s="492"/>
      <c r="N16" s="492"/>
    </row>
    <row r="17" spans="1:14" ht="15" thickTop="1" thickBot="1">
      <c r="A17" s="492"/>
      <c r="B17" s="492"/>
      <c r="C17" s="492"/>
      <c r="D17" s="492"/>
      <c r="E17" s="492"/>
      <c r="F17" s="492"/>
      <c r="G17" s="492"/>
      <c r="H17" s="492"/>
      <c r="I17" s="492"/>
      <c r="J17" s="492"/>
      <c r="K17" s="492"/>
      <c r="L17" s="492"/>
      <c r="M17" s="492"/>
      <c r="N17" s="492"/>
    </row>
    <row r="18" spans="1:14" ht="15" thickTop="1" thickBot="1"/>
    <row r="19" spans="1:14" ht="18" thickTop="1" thickBot="1">
      <c r="A19" s="491" t="s">
        <v>438</v>
      </c>
      <c r="B19" s="491"/>
      <c r="C19" s="491" t="s">
        <v>439</v>
      </c>
      <c r="D19" s="491"/>
      <c r="E19" s="491" t="s">
        <v>440</v>
      </c>
      <c r="F19" s="491"/>
      <c r="G19" s="491" t="s">
        <v>441</v>
      </c>
      <c r="H19" s="491"/>
      <c r="I19" s="491" t="s">
        <v>442</v>
      </c>
      <c r="J19" s="491"/>
      <c r="K19" s="491" t="s">
        <v>443</v>
      </c>
      <c r="L19" s="491"/>
      <c r="M19" s="491" t="s">
        <v>444</v>
      </c>
      <c r="N19" s="491"/>
    </row>
    <row r="20" spans="1:14" ht="15" thickTop="1" thickBot="1">
      <c r="A20" s="492"/>
      <c r="B20" s="492"/>
      <c r="C20" s="492"/>
      <c r="D20" s="492"/>
      <c r="E20" s="492"/>
      <c r="F20" s="492"/>
      <c r="G20" s="492"/>
      <c r="H20" s="492"/>
      <c r="I20" s="492"/>
      <c r="J20" s="492"/>
      <c r="K20" s="492"/>
      <c r="L20" s="492"/>
      <c r="M20" s="492"/>
      <c r="N20" s="492"/>
    </row>
    <row r="21" spans="1:14" ht="15" thickTop="1" thickBot="1">
      <c r="A21" s="492"/>
      <c r="B21" s="492"/>
      <c r="C21" s="492"/>
      <c r="D21" s="492"/>
      <c r="E21" s="492"/>
      <c r="F21" s="492"/>
      <c r="G21" s="492"/>
      <c r="H21" s="492"/>
      <c r="I21" s="492"/>
      <c r="J21" s="492"/>
      <c r="K21" s="492"/>
      <c r="L21" s="492"/>
      <c r="M21" s="492"/>
      <c r="N21" s="492"/>
    </row>
    <row r="22" spans="1:14" ht="15" thickTop="1" thickBot="1">
      <c r="A22" s="492"/>
      <c r="B22" s="492"/>
      <c r="C22" s="492"/>
      <c r="D22" s="492"/>
      <c r="E22" s="492"/>
      <c r="F22" s="492"/>
      <c r="G22" s="492"/>
      <c r="H22" s="492"/>
      <c r="I22" s="492"/>
      <c r="J22" s="492"/>
      <c r="K22" s="492"/>
      <c r="L22" s="492"/>
      <c r="M22" s="492"/>
      <c r="N22" s="492"/>
    </row>
    <row r="23" spans="1:14" ht="15" thickTop="1" thickBot="1"/>
    <row r="24" spans="1:14" ht="18" thickTop="1" thickBot="1">
      <c r="A24" s="491" t="s">
        <v>445</v>
      </c>
      <c r="B24" s="491"/>
      <c r="C24" s="491" t="s">
        <v>446</v>
      </c>
      <c r="D24" s="491"/>
      <c r="E24" s="491" t="s">
        <v>447</v>
      </c>
      <c r="F24" s="491"/>
      <c r="G24" s="491" t="s">
        <v>448</v>
      </c>
      <c r="H24" s="491"/>
      <c r="I24" s="491" t="s">
        <v>449</v>
      </c>
      <c r="J24" s="491"/>
      <c r="K24" s="491" t="s">
        <v>450</v>
      </c>
      <c r="L24" s="491"/>
      <c r="M24" s="491" t="s">
        <v>451</v>
      </c>
      <c r="N24" s="491"/>
    </row>
    <row r="25" spans="1:14" ht="15" thickTop="1" thickBot="1">
      <c r="A25" s="492"/>
      <c r="B25" s="492"/>
      <c r="C25" s="492"/>
      <c r="D25" s="492"/>
      <c r="E25" s="492"/>
      <c r="F25" s="492"/>
      <c r="G25" s="492"/>
      <c r="H25" s="492"/>
      <c r="I25" s="492"/>
      <c r="J25" s="492"/>
      <c r="K25" s="492"/>
      <c r="L25" s="492"/>
      <c r="M25" s="492"/>
      <c r="N25" s="492"/>
    </row>
    <row r="26" spans="1:14" ht="15" thickTop="1" thickBot="1">
      <c r="A26" s="492"/>
      <c r="B26" s="492"/>
      <c r="C26" s="492"/>
      <c r="D26" s="492"/>
      <c r="E26" s="492"/>
      <c r="F26" s="492"/>
      <c r="G26" s="492"/>
      <c r="H26" s="492"/>
      <c r="I26" s="492"/>
      <c r="J26" s="492"/>
      <c r="K26" s="492"/>
      <c r="L26" s="492"/>
      <c r="M26" s="492"/>
      <c r="N26" s="492"/>
    </row>
    <row r="27" spans="1:14" ht="15" thickTop="1" thickBot="1">
      <c r="A27" s="492"/>
      <c r="B27" s="492"/>
      <c r="C27" s="492"/>
      <c r="D27" s="492"/>
      <c r="E27" s="492"/>
      <c r="F27" s="492"/>
      <c r="G27" s="492"/>
      <c r="H27" s="492"/>
      <c r="I27" s="492"/>
      <c r="J27" s="492"/>
      <c r="K27" s="492"/>
      <c r="L27" s="492"/>
      <c r="M27" s="492"/>
      <c r="N27" s="492"/>
    </row>
    <row r="28" spans="1:14" ht="15" thickTop="1" thickBot="1"/>
    <row r="29" spans="1:14" ht="18" thickTop="1" thickBot="1">
      <c r="A29" s="491" t="s">
        <v>452</v>
      </c>
      <c r="B29" s="491"/>
      <c r="C29" s="491" t="s">
        <v>453</v>
      </c>
      <c r="D29" s="491"/>
      <c r="E29" s="491" t="s">
        <v>454</v>
      </c>
      <c r="F29" s="491"/>
      <c r="G29" s="491" t="s">
        <v>455</v>
      </c>
      <c r="H29" s="491"/>
      <c r="I29" s="491" t="s">
        <v>456</v>
      </c>
      <c r="J29" s="491"/>
      <c r="K29" s="491" t="s">
        <v>457</v>
      </c>
      <c r="L29" s="491"/>
      <c r="M29" s="491" t="s">
        <v>458</v>
      </c>
      <c r="N29" s="491"/>
    </row>
    <row r="30" spans="1:14" ht="15" thickTop="1" thickBot="1">
      <c r="A30" s="492"/>
      <c r="B30" s="492"/>
      <c r="C30" s="492"/>
      <c r="D30" s="492"/>
      <c r="E30" s="492"/>
      <c r="F30" s="492"/>
      <c r="G30" s="492"/>
      <c r="H30" s="492"/>
      <c r="I30" s="492"/>
      <c r="J30" s="492"/>
      <c r="K30" s="492"/>
      <c r="L30" s="492"/>
      <c r="M30" s="492"/>
      <c r="N30" s="492"/>
    </row>
    <row r="31" spans="1:14" ht="15" thickTop="1" thickBot="1">
      <c r="A31" s="492"/>
      <c r="B31" s="492"/>
      <c r="C31" s="492"/>
      <c r="D31" s="492"/>
      <c r="E31" s="492"/>
      <c r="F31" s="492"/>
      <c r="G31" s="492"/>
      <c r="H31" s="492"/>
      <c r="I31" s="492"/>
      <c r="J31" s="492"/>
      <c r="K31" s="492"/>
      <c r="L31" s="492"/>
      <c r="M31" s="492"/>
      <c r="N31" s="492"/>
    </row>
    <row r="32" spans="1:14" ht="15" thickTop="1" thickBot="1">
      <c r="A32" s="492"/>
      <c r="B32" s="492"/>
      <c r="C32" s="492"/>
      <c r="D32" s="492"/>
      <c r="E32" s="492"/>
      <c r="F32" s="492"/>
      <c r="G32" s="492"/>
      <c r="H32" s="492"/>
      <c r="I32" s="492"/>
      <c r="J32" s="492"/>
      <c r="K32" s="492"/>
      <c r="L32" s="492"/>
      <c r="M32" s="492"/>
      <c r="N32" s="492"/>
    </row>
    <row r="33" spans="1:14" ht="15" thickTop="1" thickBot="1"/>
    <row r="34" spans="1:14" ht="18" thickTop="1" thickBot="1">
      <c r="A34" s="491" t="s">
        <v>459</v>
      </c>
      <c r="B34" s="491"/>
      <c r="C34" s="491" t="s">
        <v>460</v>
      </c>
      <c r="D34" s="491"/>
      <c r="E34" s="502" t="s">
        <v>464</v>
      </c>
      <c r="F34" s="503"/>
      <c r="G34" s="503"/>
      <c r="H34" s="503"/>
      <c r="I34" s="503"/>
      <c r="J34" s="504"/>
      <c r="K34" s="491" t="s">
        <v>715</v>
      </c>
      <c r="L34" s="491"/>
      <c r="M34" s="491" t="s">
        <v>712</v>
      </c>
      <c r="N34" s="491"/>
    </row>
    <row r="35" spans="1:14" ht="15" thickTop="1" thickBot="1">
      <c r="A35" s="492"/>
      <c r="B35" s="492"/>
      <c r="C35" s="492"/>
      <c r="D35" s="492"/>
      <c r="E35" s="493"/>
      <c r="F35" s="494"/>
      <c r="G35" s="494"/>
      <c r="H35" s="494"/>
      <c r="I35" s="494"/>
      <c r="J35" s="495"/>
      <c r="K35" s="492"/>
      <c r="L35" s="492"/>
      <c r="M35" s="492"/>
      <c r="N35" s="492"/>
    </row>
    <row r="36" spans="1:14" ht="15" thickTop="1" thickBot="1">
      <c r="A36" s="492"/>
      <c r="B36" s="492"/>
      <c r="C36" s="492"/>
      <c r="D36" s="492"/>
      <c r="E36" s="496"/>
      <c r="F36" s="497"/>
      <c r="G36" s="497"/>
      <c r="H36" s="497"/>
      <c r="I36" s="497"/>
      <c r="J36" s="498"/>
      <c r="K36" s="492"/>
      <c r="L36" s="492"/>
      <c r="M36" s="492"/>
      <c r="N36" s="492"/>
    </row>
    <row r="37" spans="1:14" ht="15" thickTop="1" thickBot="1">
      <c r="A37" s="492"/>
      <c r="B37" s="492"/>
      <c r="C37" s="492"/>
      <c r="D37" s="492"/>
      <c r="E37" s="499"/>
      <c r="F37" s="500"/>
      <c r="G37" s="500"/>
      <c r="H37" s="500"/>
      <c r="I37" s="500"/>
      <c r="J37" s="501"/>
      <c r="K37" s="492"/>
      <c r="L37" s="492"/>
      <c r="M37" s="492"/>
      <c r="N37" s="492"/>
    </row>
    <row r="38" spans="1:14" ht="15" thickTop="1" thickBot="1"/>
    <row r="39" spans="1:14" ht="18" thickTop="1" thickBot="1">
      <c r="A39" s="491" t="s">
        <v>713</v>
      </c>
      <c r="B39" s="491"/>
      <c r="C39" s="491" t="s">
        <v>461</v>
      </c>
      <c r="D39" s="491"/>
      <c r="E39" s="491" t="s">
        <v>462</v>
      </c>
      <c r="F39" s="491"/>
      <c r="G39" s="491" t="s">
        <v>463</v>
      </c>
      <c r="H39" s="491"/>
      <c r="I39" s="491" t="s">
        <v>1566</v>
      </c>
      <c r="J39" s="491"/>
      <c r="K39" s="491" t="s">
        <v>1565</v>
      </c>
      <c r="L39" s="491"/>
      <c r="M39" s="491" t="s">
        <v>714</v>
      </c>
      <c r="N39" s="491"/>
    </row>
    <row r="40" spans="1:14" ht="15" thickTop="1" thickBot="1">
      <c r="A40" s="492"/>
      <c r="B40" s="492"/>
      <c r="C40" s="492"/>
      <c r="D40" s="492"/>
      <c r="E40" s="492"/>
      <c r="F40" s="492"/>
      <c r="G40" s="492"/>
      <c r="H40" s="492"/>
      <c r="I40" s="492"/>
      <c r="J40" s="492"/>
      <c r="K40" s="492"/>
      <c r="L40" s="492"/>
      <c r="M40" s="492"/>
      <c r="N40" s="492"/>
    </row>
    <row r="41" spans="1:14" ht="15" thickTop="1" thickBot="1">
      <c r="A41" s="492"/>
      <c r="B41" s="492"/>
      <c r="C41" s="492"/>
      <c r="D41" s="492"/>
      <c r="E41" s="492"/>
      <c r="F41" s="492"/>
      <c r="G41" s="492"/>
      <c r="H41" s="492"/>
      <c r="I41" s="492"/>
      <c r="J41" s="492"/>
      <c r="K41" s="492"/>
      <c r="L41" s="492"/>
      <c r="M41" s="492"/>
      <c r="N41" s="492"/>
    </row>
    <row r="42" spans="1:14" ht="15" thickTop="1" thickBot="1">
      <c r="A42" s="492"/>
      <c r="B42" s="492"/>
      <c r="C42" s="492"/>
      <c r="D42" s="492"/>
      <c r="E42" s="492"/>
      <c r="F42" s="492"/>
      <c r="G42" s="492"/>
      <c r="H42" s="492"/>
      <c r="I42" s="492"/>
      <c r="J42" s="492"/>
      <c r="K42" s="492"/>
      <c r="L42" s="492"/>
      <c r="M42" s="492"/>
      <c r="N42" s="492"/>
    </row>
    <row r="43" spans="1:14" ht="15" thickTop="1" thickBot="1">
      <c r="A43" s="56"/>
      <c r="B43" s="56"/>
      <c r="C43" s="56"/>
      <c r="D43" s="56"/>
      <c r="E43" s="56"/>
      <c r="F43" s="56"/>
      <c r="G43" s="56"/>
      <c r="H43" s="56"/>
      <c r="I43" s="56"/>
      <c r="J43" s="56"/>
      <c r="K43" s="56"/>
      <c r="L43" s="56"/>
      <c r="M43" s="56"/>
      <c r="N43" s="56"/>
    </row>
    <row r="44" spans="1:14" ht="15" thickTop="1" thickBot="1"/>
    <row r="45" spans="1:14" ht="15" thickTop="1" thickBot="1">
      <c r="A45" s="211" t="s">
        <v>390</v>
      </c>
      <c r="B45" s="211" t="s">
        <v>75</v>
      </c>
      <c r="C45" s="211" t="s">
        <v>391</v>
      </c>
      <c r="D45" s="211" t="s">
        <v>1551</v>
      </c>
      <c r="E45" s="211" t="s">
        <v>392</v>
      </c>
      <c r="F45" s="211" t="s">
        <v>393</v>
      </c>
      <c r="G45" s="211" t="s">
        <v>394</v>
      </c>
      <c r="H45" s="211" t="s">
        <v>395</v>
      </c>
      <c r="I45" s="211" t="s">
        <v>1552</v>
      </c>
      <c r="J45" s="211" t="s">
        <v>396</v>
      </c>
      <c r="K45" s="211" t="s">
        <v>397</v>
      </c>
      <c r="L45" s="211" t="s">
        <v>398</v>
      </c>
      <c r="M45" s="211" t="s">
        <v>1553</v>
      </c>
      <c r="N45" s="211" t="s">
        <v>1554</v>
      </c>
    </row>
    <row r="46" spans="1:14" ht="14.25" thickTop="1">
      <c r="A46" s="508"/>
      <c r="B46" s="505"/>
      <c r="C46" s="505"/>
      <c r="D46" s="505"/>
      <c r="E46" s="505"/>
      <c r="F46" s="505"/>
      <c r="G46" s="505"/>
      <c r="H46" s="505"/>
      <c r="I46" s="505"/>
      <c r="J46" s="505"/>
      <c r="K46" s="505"/>
      <c r="L46" s="505"/>
      <c r="M46" s="505"/>
      <c r="N46" s="505"/>
    </row>
    <row r="47" spans="1:14">
      <c r="A47" s="509"/>
      <c r="B47" s="506"/>
      <c r="C47" s="506"/>
      <c r="D47" s="506"/>
      <c r="E47" s="506"/>
      <c r="F47" s="506"/>
      <c r="G47" s="506"/>
      <c r="H47" s="506"/>
      <c r="I47" s="506"/>
      <c r="J47" s="506"/>
      <c r="K47" s="506"/>
      <c r="L47" s="506"/>
      <c r="M47" s="506"/>
      <c r="N47" s="506"/>
    </row>
    <row r="48" spans="1:14">
      <c r="A48" s="509"/>
      <c r="B48" s="506"/>
      <c r="C48" s="506"/>
      <c r="D48" s="506"/>
      <c r="E48" s="506"/>
      <c r="F48" s="506"/>
      <c r="G48" s="506"/>
      <c r="H48" s="506"/>
      <c r="I48" s="506"/>
      <c r="J48" s="506"/>
      <c r="K48" s="506"/>
      <c r="L48" s="506"/>
      <c r="M48" s="506"/>
      <c r="N48" s="506"/>
    </row>
    <row r="49" spans="1:14">
      <c r="A49" s="509"/>
      <c r="B49" s="506"/>
      <c r="C49" s="506"/>
      <c r="D49" s="506"/>
      <c r="E49" s="506"/>
      <c r="F49" s="506"/>
      <c r="G49" s="506"/>
      <c r="H49" s="506"/>
      <c r="I49" s="506"/>
      <c r="J49" s="506"/>
      <c r="K49" s="506"/>
      <c r="L49" s="506"/>
      <c r="M49" s="506"/>
      <c r="N49" s="506"/>
    </row>
    <row r="50" spans="1:14">
      <c r="A50" s="509"/>
      <c r="B50" s="506"/>
      <c r="C50" s="506"/>
      <c r="D50" s="506"/>
      <c r="E50" s="506"/>
      <c r="F50" s="506"/>
      <c r="G50" s="506"/>
      <c r="H50" s="506"/>
      <c r="I50" s="506"/>
      <c r="J50" s="506"/>
      <c r="K50" s="506"/>
      <c r="L50" s="506"/>
      <c r="M50" s="506"/>
      <c r="N50" s="506"/>
    </row>
    <row r="51" spans="1:14">
      <c r="A51" s="509"/>
      <c r="B51" s="506"/>
      <c r="C51" s="506"/>
      <c r="D51" s="506"/>
      <c r="E51" s="506"/>
      <c r="F51" s="506"/>
      <c r="G51" s="506"/>
      <c r="H51" s="506"/>
      <c r="I51" s="506"/>
      <c r="J51" s="506"/>
      <c r="K51" s="506"/>
      <c r="L51" s="506"/>
      <c r="M51" s="506"/>
      <c r="N51" s="506"/>
    </row>
    <row r="52" spans="1:14">
      <c r="A52" s="509"/>
      <c r="B52" s="506"/>
      <c r="C52" s="506"/>
      <c r="D52" s="506"/>
      <c r="E52" s="506"/>
      <c r="F52" s="506"/>
      <c r="G52" s="506"/>
      <c r="H52" s="506"/>
      <c r="I52" s="506"/>
      <c r="J52" s="506"/>
      <c r="K52" s="506"/>
      <c r="L52" s="506"/>
      <c r="M52" s="506"/>
      <c r="N52" s="506"/>
    </row>
    <row r="53" spans="1:14" ht="14.25" thickBot="1">
      <c r="A53" s="510"/>
      <c r="B53" s="507"/>
      <c r="C53" s="507"/>
      <c r="D53" s="507"/>
      <c r="E53" s="507"/>
      <c r="F53" s="507"/>
      <c r="G53" s="507"/>
      <c r="H53" s="507"/>
      <c r="I53" s="507"/>
      <c r="J53" s="507"/>
      <c r="K53" s="507"/>
      <c r="L53" s="507"/>
      <c r="M53" s="507"/>
      <c r="N53" s="507"/>
    </row>
    <row r="54" spans="1:14" ht="14.25" thickTop="1"/>
    <row r="55" spans="1:14" s="231" customFormat="1" ht="14.25" thickBot="1"/>
    <row r="56" spans="1:14" ht="15" thickTop="1" thickBot="1">
      <c r="A56" s="211" t="s">
        <v>1555</v>
      </c>
      <c r="B56" s="211" t="s">
        <v>1556</v>
      </c>
      <c r="C56" s="211" t="s">
        <v>399</v>
      </c>
      <c r="D56" s="211" t="s">
        <v>400</v>
      </c>
      <c r="E56" s="211" t="s">
        <v>1557</v>
      </c>
      <c r="F56" s="211" t="s">
        <v>401</v>
      </c>
      <c r="G56" s="211" t="s">
        <v>1558</v>
      </c>
      <c r="H56" s="211" t="s">
        <v>402</v>
      </c>
      <c r="I56" s="211" t="s">
        <v>403</v>
      </c>
      <c r="J56" s="211" t="s">
        <v>404</v>
      </c>
      <c r="K56" s="211" t="s">
        <v>405</v>
      </c>
      <c r="L56" s="211" t="s">
        <v>1559</v>
      </c>
      <c r="M56" s="211" t="s">
        <v>406</v>
      </c>
      <c r="N56" s="211" t="s">
        <v>407</v>
      </c>
    </row>
    <row r="57" spans="1:14" ht="14.25" thickTop="1">
      <c r="A57" s="505"/>
      <c r="B57" s="505"/>
      <c r="C57" s="505"/>
      <c r="D57" s="505"/>
      <c r="E57" s="505"/>
      <c r="F57" s="505"/>
      <c r="G57" s="505"/>
      <c r="H57" s="505"/>
      <c r="I57" s="505"/>
      <c r="J57" s="505"/>
      <c r="K57" s="505"/>
      <c r="L57" s="505"/>
      <c r="M57" s="505"/>
      <c r="N57" s="505"/>
    </row>
    <row r="58" spans="1:14">
      <c r="A58" s="506"/>
      <c r="B58" s="506"/>
      <c r="C58" s="506"/>
      <c r="D58" s="506"/>
      <c r="E58" s="506"/>
      <c r="F58" s="506"/>
      <c r="G58" s="506"/>
      <c r="H58" s="506"/>
      <c r="I58" s="506"/>
      <c r="J58" s="506"/>
      <c r="K58" s="506"/>
      <c r="L58" s="506"/>
      <c r="M58" s="506"/>
      <c r="N58" s="506"/>
    </row>
    <row r="59" spans="1:14">
      <c r="A59" s="506"/>
      <c r="B59" s="506"/>
      <c r="C59" s="506"/>
      <c r="D59" s="506"/>
      <c r="E59" s="506"/>
      <c r="F59" s="506"/>
      <c r="G59" s="506"/>
      <c r="H59" s="506"/>
      <c r="I59" s="506"/>
      <c r="J59" s="506"/>
      <c r="K59" s="506"/>
      <c r="L59" s="506"/>
      <c r="M59" s="506"/>
      <c r="N59" s="506"/>
    </row>
    <row r="60" spans="1:14">
      <c r="A60" s="506"/>
      <c r="B60" s="506"/>
      <c r="C60" s="506"/>
      <c r="D60" s="506"/>
      <c r="E60" s="506"/>
      <c r="F60" s="506"/>
      <c r="G60" s="506"/>
      <c r="H60" s="506"/>
      <c r="I60" s="506"/>
      <c r="J60" s="506"/>
      <c r="K60" s="506"/>
      <c r="L60" s="506"/>
      <c r="M60" s="506"/>
      <c r="N60" s="506"/>
    </row>
    <row r="61" spans="1:14">
      <c r="A61" s="506"/>
      <c r="B61" s="506"/>
      <c r="C61" s="506"/>
      <c r="D61" s="506"/>
      <c r="E61" s="506"/>
      <c r="F61" s="506"/>
      <c r="G61" s="506"/>
      <c r="H61" s="506"/>
      <c r="I61" s="506"/>
      <c r="J61" s="506"/>
      <c r="K61" s="506"/>
      <c r="L61" s="506"/>
      <c r="M61" s="506"/>
      <c r="N61" s="506"/>
    </row>
    <row r="62" spans="1:14">
      <c r="A62" s="506"/>
      <c r="B62" s="506"/>
      <c r="C62" s="506"/>
      <c r="D62" s="506"/>
      <c r="E62" s="506"/>
      <c r="F62" s="506"/>
      <c r="G62" s="506"/>
      <c r="H62" s="506"/>
      <c r="I62" s="506"/>
      <c r="J62" s="506"/>
      <c r="K62" s="506"/>
      <c r="L62" s="506"/>
      <c r="M62" s="506"/>
      <c r="N62" s="506"/>
    </row>
    <row r="63" spans="1:14">
      <c r="A63" s="506"/>
      <c r="B63" s="506"/>
      <c r="C63" s="506"/>
      <c r="D63" s="506"/>
      <c r="E63" s="506"/>
      <c r="F63" s="506"/>
      <c r="G63" s="506"/>
      <c r="H63" s="506"/>
      <c r="I63" s="506"/>
      <c r="J63" s="506"/>
      <c r="K63" s="506"/>
      <c r="L63" s="506"/>
      <c r="M63" s="506"/>
      <c r="N63" s="506"/>
    </row>
    <row r="64" spans="1:14" ht="14.25" thickBot="1">
      <c r="A64" s="507"/>
      <c r="B64" s="507"/>
      <c r="C64" s="507"/>
      <c r="D64" s="507"/>
      <c r="E64" s="507"/>
      <c r="F64" s="507"/>
      <c r="G64" s="507"/>
      <c r="H64" s="507"/>
      <c r="I64" s="507"/>
      <c r="J64" s="507"/>
      <c r="K64" s="507"/>
      <c r="L64" s="507"/>
      <c r="M64" s="507"/>
      <c r="N64" s="507"/>
    </row>
    <row r="65" spans="1:14" ht="14.25" thickTop="1"/>
    <row r="66" spans="1:14" ht="14.25" thickBot="1"/>
    <row r="67" spans="1:14" ht="15" thickTop="1" thickBot="1">
      <c r="A67" s="211" t="s">
        <v>408</v>
      </c>
      <c r="B67" s="211" t="s">
        <v>409</v>
      </c>
      <c r="C67" s="211" t="s">
        <v>410</v>
      </c>
      <c r="D67" s="211" t="s">
        <v>411</v>
      </c>
      <c r="E67" s="211" t="s">
        <v>1564</v>
      </c>
      <c r="F67" s="211" t="s">
        <v>412</v>
      </c>
      <c r="G67" s="211" t="s">
        <v>1560</v>
      </c>
      <c r="H67" s="211" t="s">
        <v>1561</v>
      </c>
      <c r="I67" s="211" t="s">
        <v>1562</v>
      </c>
      <c r="J67" s="211" t="s">
        <v>69</v>
      </c>
      <c r="K67" s="211" t="s">
        <v>1563</v>
      </c>
      <c r="L67" s="211" t="s">
        <v>413</v>
      </c>
      <c r="M67" s="211" t="s">
        <v>414</v>
      </c>
      <c r="N67" s="211" t="s">
        <v>415</v>
      </c>
    </row>
    <row r="68" spans="1:14" ht="14.25" thickTop="1">
      <c r="A68" s="505"/>
      <c r="B68" s="505"/>
      <c r="C68" s="505"/>
      <c r="D68" s="505"/>
      <c r="E68" s="505"/>
      <c r="F68" s="505"/>
      <c r="G68" s="505"/>
      <c r="H68" s="505"/>
      <c r="I68" s="505"/>
      <c r="J68" s="505"/>
      <c r="K68" s="505"/>
      <c r="L68" s="505"/>
      <c r="M68" s="505"/>
      <c r="N68" s="505"/>
    </row>
    <row r="69" spans="1:14">
      <c r="A69" s="506"/>
      <c r="B69" s="506"/>
      <c r="C69" s="506"/>
      <c r="D69" s="506"/>
      <c r="E69" s="506"/>
      <c r="F69" s="506"/>
      <c r="G69" s="506"/>
      <c r="H69" s="506"/>
      <c r="I69" s="506"/>
      <c r="J69" s="506"/>
      <c r="K69" s="506"/>
      <c r="L69" s="506"/>
      <c r="M69" s="506"/>
      <c r="N69" s="506"/>
    </row>
    <row r="70" spans="1:14">
      <c r="A70" s="506"/>
      <c r="B70" s="506"/>
      <c r="C70" s="506"/>
      <c r="D70" s="506"/>
      <c r="E70" s="506"/>
      <c r="F70" s="506"/>
      <c r="G70" s="506"/>
      <c r="H70" s="506"/>
      <c r="I70" s="506"/>
      <c r="J70" s="506"/>
      <c r="K70" s="506"/>
      <c r="L70" s="506"/>
      <c r="M70" s="506"/>
      <c r="N70" s="506"/>
    </row>
    <row r="71" spans="1:14">
      <c r="A71" s="506"/>
      <c r="B71" s="506"/>
      <c r="C71" s="506"/>
      <c r="D71" s="506"/>
      <c r="E71" s="506"/>
      <c r="F71" s="506"/>
      <c r="G71" s="506"/>
      <c r="H71" s="506"/>
      <c r="I71" s="506"/>
      <c r="J71" s="506"/>
      <c r="K71" s="506"/>
      <c r="L71" s="506"/>
      <c r="M71" s="506"/>
      <c r="N71" s="506"/>
    </row>
    <row r="72" spans="1:14">
      <c r="A72" s="506"/>
      <c r="B72" s="506"/>
      <c r="C72" s="506"/>
      <c r="D72" s="506"/>
      <c r="E72" s="506"/>
      <c r="F72" s="506"/>
      <c r="G72" s="506"/>
      <c r="H72" s="506"/>
      <c r="I72" s="506"/>
      <c r="J72" s="506"/>
      <c r="K72" s="506"/>
      <c r="L72" s="506"/>
      <c r="M72" s="506"/>
      <c r="N72" s="506"/>
    </row>
    <row r="73" spans="1:14">
      <c r="A73" s="506"/>
      <c r="B73" s="506"/>
      <c r="C73" s="506"/>
      <c r="D73" s="506"/>
      <c r="E73" s="506"/>
      <c r="F73" s="506"/>
      <c r="G73" s="506"/>
      <c r="H73" s="506"/>
      <c r="I73" s="506"/>
      <c r="J73" s="506"/>
      <c r="K73" s="506"/>
      <c r="L73" s="506"/>
      <c r="M73" s="506"/>
      <c r="N73" s="506"/>
    </row>
    <row r="74" spans="1:14">
      <c r="A74" s="506"/>
      <c r="B74" s="506"/>
      <c r="C74" s="506"/>
      <c r="D74" s="506"/>
      <c r="E74" s="506"/>
      <c r="F74" s="506"/>
      <c r="G74" s="506"/>
      <c r="H74" s="506"/>
      <c r="I74" s="506"/>
      <c r="J74" s="506"/>
      <c r="K74" s="506"/>
      <c r="L74" s="506"/>
      <c r="M74" s="506"/>
      <c r="N74" s="506"/>
    </row>
    <row r="75" spans="1:14" ht="14.25" thickBot="1">
      <c r="A75" s="507"/>
      <c r="B75" s="507"/>
      <c r="C75" s="507"/>
      <c r="D75" s="507"/>
      <c r="E75" s="507"/>
      <c r="F75" s="507"/>
      <c r="G75" s="507"/>
      <c r="H75" s="507"/>
      <c r="I75" s="507"/>
      <c r="J75" s="507"/>
      <c r="K75" s="507"/>
      <c r="L75" s="507"/>
      <c r="M75" s="507"/>
      <c r="N75" s="507"/>
    </row>
    <row r="76" spans="1:14" ht="15" thickTop="1" thickBot="1">
      <c r="B76" s="17"/>
    </row>
    <row r="77" spans="1:14" ht="15" thickTop="1" thickBot="1">
      <c r="A77" s="211" t="s">
        <v>416</v>
      </c>
      <c r="B77" s="17"/>
    </row>
    <row r="78" spans="1:14" ht="15" thickTop="1" thickBot="1">
      <c r="A78" s="511"/>
      <c r="B78" s="17"/>
    </row>
    <row r="79" spans="1:14" ht="15" thickTop="1" thickBot="1">
      <c r="A79" s="511"/>
      <c r="B79" s="17"/>
    </row>
    <row r="80" spans="1:14" ht="15" thickTop="1" thickBot="1">
      <c r="A80" s="511"/>
      <c r="B80" s="17"/>
    </row>
    <row r="81" spans="1:2" ht="15" thickTop="1" thickBot="1">
      <c r="A81" s="511"/>
      <c r="B81" s="17"/>
    </row>
    <row r="82" spans="1:2" ht="15" thickTop="1" thickBot="1">
      <c r="A82" s="511"/>
      <c r="B82" s="17"/>
    </row>
    <row r="83" spans="1:2" ht="15" thickTop="1" thickBot="1">
      <c r="A83" s="511"/>
      <c r="B83" s="17"/>
    </row>
    <row r="84" spans="1:2" ht="15" thickTop="1" thickBot="1">
      <c r="A84" s="511"/>
      <c r="B84" s="17"/>
    </row>
    <row r="85" spans="1:2" ht="15" thickTop="1" thickBot="1">
      <c r="A85" s="511"/>
      <c r="B85" s="17"/>
    </row>
    <row r="86" spans="1:2" ht="14.25" thickTop="1">
      <c r="B86" s="17"/>
    </row>
    <row r="87" spans="1:2">
      <c r="A87"/>
      <c r="B87" s="17"/>
    </row>
    <row r="88" spans="1:2">
      <c r="B88" s="17"/>
    </row>
    <row r="89" spans="1:2">
      <c r="B89" s="17"/>
    </row>
    <row r="90" spans="1:2">
      <c r="B90" s="17"/>
    </row>
    <row r="91" spans="1:2">
      <c r="B91" s="17"/>
    </row>
    <row r="92" spans="1:2">
      <c r="B92" s="17"/>
    </row>
    <row r="93" spans="1:2">
      <c r="B93" s="17"/>
    </row>
    <row r="94" spans="1:2">
      <c r="B94" s="17"/>
    </row>
    <row r="95" spans="1:2">
      <c r="B95" s="17"/>
    </row>
    <row r="96" spans="1:2">
      <c r="B96" s="17"/>
    </row>
    <row r="97" spans="2:2">
      <c r="B97" s="17"/>
    </row>
    <row r="98" spans="2:2">
      <c r="B98" s="17"/>
    </row>
    <row r="99" spans="2:2">
      <c r="B99" s="17"/>
    </row>
    <row r="100" spans="2:2">
      <c r="B100" s="17"/>
    </row>
    <row r="101" spans="2:2">
      <c r="B101" s="17"/>
    </row>
    <row r="102" spans="2:2">
      <c r="B102" s="17"/>
    </row>
    <row r="103" spans="2:2">
      <c r="B103" s="17"/>
    </row>
    <row r="104" spans="2:2">
      <c r="B104" s="17"/>
    </row>
    <row r="105" spans="2:2">
      <c r="B105" s="17"/>
    </row>
    <row r="106" spans="2:2">
      <c r="B106" s="17"/>
    </row>
    <row r="107" spans="2:2">
      <c r="B107" s="17"/>
    </row>
    <row r="108" spans="2:2">
      <c r="B108" s="17"/>
    </row>
    <row r="109" spans="2:2">
      <c r="B109" s="17"/>
    </row>
    <row r="110" spans="2:2">
      <c r="B110" s="17"/>
    </row>
    <row r="111" spans="2:2">
      <c r="B111" s="17"/>
    </row>
    <row r="112" spans="2:2">
      <c r="B112" s="17"/>
    </row>
    <row r="113" spans="1:2">
      <c r="B113" s="17"/>
    </row>
    <row r="114" spans="1:2">
      <c r="A114" s="17"/>
      <c r="B114" s="17"/>
    </row>
  </sheetData>
  <mergeCells count="151">
    <mergeCell ref="E46:E53"/>
    <mergeCell ref="D46:D53"/>
    <mergeCell ref="C46:C53"/>
    <mergeCell ref="B46:B53"/>
    <mergeCell ref="A46:A53"/>
    <mergeCell ref="A78:A85"/>
    <mergeCell ref="N46:N53"/>
    <mergeCell ref="M46:M53"/>
    <mergeCell ref="L46:L53"/>
    <mergeCell ref="K46:K53"/>
    <mergeCell ref="J46:J53"/>
    <mergeCell ref="I46:I53"/>
    <mergeCell ref="H46:H53"/>
    <mergeCell ref="G46:G53"/>
    <mergeCell ref="F46:F53"/>
    <mergeCell ref="F68:F75"/>
    <mergeCell ref="G68:G75"/>
    <mergeCell ref="H68:H75"/>
    <mergeCell ref="I68:I75"/>
    <mergeCell ref="J68:J75"/>
    <mergeCell ref="K68:K75"/>
    <mergeCell ref="L68:L75"/>
    <mergeCell ref="M68:M75"/>
    <mergeCell ref="N68:N75"/>
    <mergeCell ref="E57:E64"/>
    <mergeCell ref="D57:D64"/>
    <mergeCell ref="C57:C64"/>
    <mergeCell ref="B57:B64"/>
    <mergeCell ref="A57:A64"/>
    <mergeCell ref="A68:A75"/>
    <mergeCell ref="B68:B75"/>
    <mergeCell ref="C68:C75"/>
    <mergeCell ref="D68:D75"/>
    <mergeCell ref="E68:E75"/>
    <mergeCell ref="N57:N64"/>
    <mergeCell ref="M57:M64"/>
    <mergeCell ref="L57:L64"/>
    <mergeCell ref="K57:K64"/>
    <mergeCell ref="J57:J64"/>
    <mergeCell ref="I57:I64"/>
    <mergeCell ref="H57:H64"/>
    <mergeCell ref="G57:G64"/>
    <mergeCell ref="F57:F64"/>
    <mergeCell ref="E35:J37"/>
    <mergeCell ref="E34:J34"/>
    <mergeCell ref="M39:N39"/>
    <mergeCell ref="A40:B42"/>
    <mergeCell ref="C40:D42"/>
    <mergeCell ref="E40:F42"/>
    <mergeCell ref="G40:H42"/>
    <mergeCell ref="I40:J42"/>
    <mergeCell ref="K40:L42"/>
    <mergeCell ref="M40:N42"/>
    <mergeCell ref="A39:B39"/>
    <mergeCell ref="C39:D39"/>
    <mergeCell ref="E39:F39"/>
    <mergeCell ref="G39:H39"/>
    <mergeCell ref="I39:J39"/>
    <mergeCell ref="K39:L39"/>
    <mergeCell ref="M34:N34"/>
    <mergeCell ref="A35:B37"/>
    <mergeCell ref="C35:D37"/>
    <mergeCell ref="K35:L37"/>
    <mergeCell ref="M35:N37"/>
    <mergeCell ref="A34:B34"/>
    <mergeCell ref="C34:D34"/>
    <mergeCell ref="K34:L34"/>
    <mergeCell ref="K29:L29"/>
    <mergeCell ref="M29:N29"/>
    <mergeCell ref="C30:D32"/>
    <mergeCell ref="E30:F32"/>
    <mergeCell ref="G30:H32"/>
    <mergeCell ref="I30:J32"/>
    <mergeCell ref="K30:L32"/>
    <mergeCell ref="M30:N32"/>
    <mergeCell ref="A29:B29"/>
    <mergeCell ref="A30:B32"/>
    <mergeCell ref="C29:D29"/>
    <mergeCell ref="E29:F29"/>
    <mergeCell ref="G29:H29"/>
    <mergeCell ref="I29:J29"/>
    <mergeCell ref="M24:N24"/>
    <mergeCell ref="A25:B27"/>
    <mergeCell ref="C25:D27"/>
    <mergeCell ref="E25:F27"/>
    <mergeCell ref="G25:H27"/>
    <mergeCell ref="I25:J27"/>
    <mergeCell ref="K25:L27"/>
    <mergeCell ref="M25:N27"/>
    <mergeCell ref="A24:B24"/>
    <mergeCell ref="C24:D24"/>
    <mergeCell ref="E24:F24"/>
    <mergeCell ref="G24:H24"/>
    <mergeCell ref="I24:J24"/>
    <mergeCell ref="K24:L24"/>
    <mergeCell ref="M19:N19"/>
    <mergeCell ref="A20:B22"/>
    <mergeCell ref="C20:D22"/>
    <mergeCell ref="E20:F22"/>
    <mergeCell ref="G20:H22"/>
    <mergeCell ref="I20:J22"/>
    <mergeCell ref="K20:L22"/>
    <mergeCell ref="M20:N22"/>
    <mergeCell ref="A19:B19"/>
    <mergeCell ref="C19:D19"/>
    <mergeCell ref="E19:F19"/>
    <mergeCell ref="G19:H19"/>
    <mergeCell ref="I19:J19"/>
    <mergeCell ref="K19:L19"/>
    <mergeCell ref="M14:N14"/>
    <mergeCell ref="A15:B17"/>
    <mergeCell ref="C15:D17"/>
    <mergeCell ref="E15:F17"/>
    <mergeCell ref="G15:H17"/>
    <mergeCell ref="I15:J17"/>
    <mergeCell ref="K15:L17"/>
    <mergeCell ref="M15:N17"/>
    <mergeCell ref="A14:B14"/>
    <mergeCell ref="C14:D14"/>
    <mergeCell ref="E14:F14"/>
    <mergeCell ref="G14:H14"/>
    <mergeCell ref="I14:J14"/>
    <mergeCell ref="K14:L14"/>
    <mergeCell ref="K9:L9"/>
    <mergeCell ref="M9:N9"/>
    <mergeCell ref="C10:D12"/>
    <mergeCell ref="E10:F12"/>
    <mergeCell ref="G10:H12"/>
    <mergeCell ref="I10:J12"/>
    <mergeCell ref="K10:L12"/>
    <mergeCell ref="M10:N12"/>
    <mergeCell ref="A9:B9"/>
    <mergeCell ref="A10:B12"/>
    <mergeCell ref="C9:D9"/>
    <mergeCell ref="E9:F9"/>
    <mergeCell ref="G9:H9"/>
    <mergeCell ref="I9:J9"/>
    <mergeCell ref="I4:J4"/>
    <mergeCell ref="K4:L4"/>
    <mergeCell ref="M4:N4"/>
    <mergeCell ref="G5:H7"/>
    <mergeCell ref="I5:J7"/>
    <mergeCell ref="K5:L7"/>
    <mergeCell ref="M5:N7"/>
    <mergeCell ref="A4:B4"/>
    <mergeCell ref="A5:B7"/>
    <mergeCell ref="C4:D4"/>
    <mergeCell ref="C5:D7"/>
    <mergeCell ref="E4:F4"/>
    <mergeCell ref="E5:F7"/>
    <mergeCell ref="G4:H4"/>
  </mergeCells>
  <phoneticPr fontId="5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 codeName="Sheet25">
    <tabColor rgb="FFFFFF00"/>
  </sheetPr>
  <dimension ref="A3:D35"/>
  <sheetViews>
    <sheetView workbookViewId="0">
      <pane xSplit="18" ySplit="2" topLeftCell="S15" activePane="bottomRight" state="frozen"/>
      <selection activeCell="T49" sqref="T49"/>
      <selection pane="topRight" activeCell="T49" sqref="T49"/>
      <selection pane="bottomLeft" activeCell="T49" sqref="T49"/>
      <selection pane="bottomRight" activeCell="G19" sqref="G19"/>
    </sheetView>
  </sheetViews>
  <sheetFormatPr defaultRowHeight="13.5"/>
  <cols>
    <col min="1" max="1" width="13.83203125" style="1" customWidth="1"/>
    <col min="2" max="2" width="25.83203125" style="1" customWidth="1"/>
    <col min="3" max="3" width="15.6640625" style="1" customWidth="1"/>
    <col min="4" max="4" width="32" style="1" customWidth="1"/>
    <col min="5" max="16384" width="9.33203125" style="1"/>
  </cols>
  <sheetData>
    <row r="3" spans="1:4" ht="14.25" thickBot="1"/>
    <row r="4" spans="1:4" ht="17.25" thickBot="1">
      <c r="A4" s="50" t="s">
        <v>588</v>
      </c>
      <c r="B4" s="50" t="s">
        <v>589</v>
      </c>
      <c r="C4" s="50" t="s">
        <v>590</v>
      </c>
      <c r="D4" s="50" t="s">
        <v>591</v>
      </c>
    </row>
    <row r="5" spans="1:4" ht="27.75" thickBot="1">
      <c r="A5" s="6" t="s">
        <v>592</v>
      </c>
      <c r="B5" s="6" t="s">
        <v>593</v>
      </c>
      <c r="C5" s="6" t="s">
        <v>594</v>
      </c>
      <c r="D5" s="6" t="s">
        <v>595</v>
      </c>
    </row>
    <row r="6" spans="1:4" ht="27.75" thickBot="1">
      <c r="A6" s="6" t="s">
        <v>596</v>
      </c>
      <c r="B6" s="51" t="s">
        <v>86</v>
      </c>
      <c r="C6" s="6" t="s">
        <v>597</v>
      </c>
      <c r="D6" s="6" t="s">
        <v>598</v>
      </c>
    </row>
    <row r="7" spans="1:4" ht="33.75" thickBot="1">
      <c r="A7" s="6" t="s">
        <v>599</v>
      </c>
      <c r="B7" s="52" t="s">
        <v>600</v>
      </c>
      <c r="C7" s="51" t="s">
        <v>601</v>
      </c>
      <c r="D7" s="51" t="s">
        <v>602</v>
      </c>
    </row>
    <row r="8" spans="1:4" ht="17.25" thickBot="1">
      <c r="A8" s="6" t="s">
        <v>603</v>
      </c>
      <c r="B8" s="52" t="s">
        <v>604</v>
      </c>
      <c r="C8" s="51" t="s">
        <v>278</v>
      </c>
      <c r="D8" s="51" t="s">
        <v>605</v>
      </c>
    </row>
    <row r="9" spans="1:4" ht="17.25" thickBot="1">
      <c r="A9" s="6" t="s">
        <v>606</v>
      </c>
      <c r="B9" s="6" t="s">
        <v>607</v>
      </c>
      <c r="C9" s="51" t="s">
        <v>72</v>
      </c>
      <c r="D9" s="51"/>
    </row>
    <row r="10" spans="1:4" ht="33.75" thickBot="1">
      <c r="A10" s="6" t="s">
        <v>608</v>
      </c>
      <c r="B10" s="6" t="s">
        <v>609</v>
      </c>
      <c r="C10" s="51"/>
      <c r="D10" s="51" t="s">
        <v>610</v>
      </c>
    </row>
    <row r="11" spans="1:4" ht="17.25" thickBot="1">
      <c r="A11" s="6" t="s">
        <v>611</v>
      </c>
      <c r="B11" s="51" t="s">
        <v>86</v>
      </c>
      <c r="C11" s="6" t="s">
        <v>612</v>
      </c>
      <c r="D11" s="6" t="s">
        <v>613</v>
      </c>
    </row>
    <row r="12" spans="1:4" ht="27.75" thickBot="1">
      <c r="A12" s="6" t="s">
        <v>614</v>
      </c>
      <c r="B12" s="6" t="s">
        <v>615</v>
      </c>
      <c r="C12" s="51" t="s">
        <v>616</v>
      </c>
      <c r="D12" s="6" t="s">
        <v>617</v>
      </c>
    </row>
    <row r="13" spans="1:4" ht="17.25" thickBot="1">
      <c r="A13" s="6" t="s">
        <v>618</v>
      </c>
      <c r="B13" s="52" t="s">
        <v>619</v>
      </c>
      <c r="C13" s="51"/>
      <c r="D13" s="6" t="s">
        <v>620</v>
      </c>
    </row>
    <row r="14" spans="1:4" ht="33.75" thickBot="1">
      <c r="A14" s="6" t="s">
        <v>621</v>
      </c>
      <c r="B14" s="52" t="s">
        <v>622</v>
      </c>
      <c r="C14" s="51"/>
      <c r="D14" s="6" t="s">
        <v>623</v>
      </c>
    </row>
    <row r="15" spans="1:4" ht="17.25" thickBot="1">
      <c r="A15" s="6" t="s">
        <v>624</v>
      </c>
      <c r="B15" s="6" t="s">
        <v>625</v>
      </c>
      <c r="C15" s="51"/>
      <c r="D15" s="51"/>
    </row>
    <row r="16" spans="1:4" ht="17.25" thickBot="1">
      <c r="A16" s="6" t="s">
        <v>626</v>
      </c>
      <c r="B16" s="6" t="s">
        <v>627</v>
      </c>
      <c r="C16" s="51"/>
      <c r="D16" s="51" t="s">
        <v>628</v>
      </c>
    </row>
    <row r="17" spans="1:4" ht="33.75" thickBot="1">
      <c r="A17" s="6" t="s">
        <v>629</v>
      </c>
      <c r="B17" s="51" t="s">
        <v>86</v>
      </c>
      <c r="C17" s="6" t="s">
        <v>630</v>
      </c>
      <c r="D17" s="51" t="s">
        <v>631</v>
      </c>
    </row>
    <row r="18" spans="1:4" ht="33.75" thickBot="1">
      <c r="A18" s="6" t="s">
        <v>632</v>
      </c>
      <c r="B18" s="6" t="s">
        <v>593</v>
      </c>
      <c r="C18" s="6" t="s">
        <v>385</v>
      </c>
      <c r="D18" s="51" t="s">
        <v>633</v>
      </c>
    </row>
    <row r="19" spans="1:4" ht="17.25" thickBot="1">
      <c r="A19" s="6" t="s">
        <v>634</v>
      </c>
      <c r="B19" s="6" t="s">
        <v>635</v>
      </c>
      <c r="C19" s="6" t="s">
        <v>609</v>
      </c>
      <c r="D19" s="51" t="s">
        <v>636</v>
      </c>
    </row>
    <row r="20" spans="1:4" ht="27.75" thickBot="1">
      <c r="A20" s="6" t="s">
        <v>637</v>
      </c>
      <c r="B20" s="51" t="s">
        <v>638</v>
      </c>
      <c r="C20" s="6" t="s">
        <v>639</v>
      </c>
      <c r="D20" s="6" t="s">
        <v>640</v>
      </c>
    </row>
    <row r="21" spans="1:4" ht="17.25" thickBot="1">
      <c r="A21" s="6" t="s">
        <v>641</v>
      </c>
      <c r="B21" s="51" t="s">
        <v>86</v>
      </c>
      <c r="C21" s="6" t="s">
        <v>642</v>
      </c>
      <c r="D21" s="51" t="s">
        <v>643</v>
      </c>
    </row>
    <row r="22" spans="1:4" ht="33.75" thickBot="1">
      <c r="A22" s="6" t="s">
        <v>644</v>
      </c>
      <c r="B22" s="6" t="s">
        <v>630</v>
      </c>
      <c r="C22" s="6" t="s">
        <v>645</v>
      </c>
      <c r="D22" s="51" t="s">
        <v>646</v>
      </c>
    </row>
    <row r="23" spans="1:4" ht="17.25" thickBot="1">
      <c r="A23" s="6" t="s">
        <v>647</v>
      </c>
      <c r="B23" s="51" t="s">
        <v>86</v>
      </c>
      <c r="C23" s="6" t="s">
        <v>648</v>
      </c>
      <c r="D23" s="51" t="s">
        <v>636</v>
      </c>
    </row>
    <row r="24" spans="1:4" ht="33.75" thickBot="1">
      <c r="A24" s="6" t="s">
        <v>649</v>
      </c>
      <c r="B24" s="52" t="s">
        <v>650</v>
      </c>
      <c r="C24" s="51" t="s">
        <v>651</v>
      </c>
      <c r="D24" s="51" t="s">
        <v>643</v>
      </c>
    </row>
    <row r="25" spans="1:4" ht="17.25" thickBot="1">
      <c r="A25" s="6" t="s">
        <v>652</v>
      </c>
      <c r="B25" s="6" t="s">
        <v>653</v>
      </c>
      <c r="C25" s="51" t="s">
        <v>278</v>
      </c>
      <c r="D25" s="51"/>
    </row>
    <row r="26" spans="1:4" ht="33.75" thickBot="1">
      <c r="A26" s="6" t="s">
        <v>654</v>
      </c>
      <c r="B26" s="51" t="s">
        <v>86</v>
      </c>
      <c r="C26" s="6" t="s">
        <v>655</v>
      </c>
      <c r="D26" s="51" t="s">
        <v>656</v>
      </c>
    </row>
    <row r="27" spans="1:4" ht="17.25" thickBot="1">
      <c r="A27" s="6" t="s">
        <v>657</v>
      </c>
      <c r="B27" s="51" t="s">
        <v>86</v>
      </c>
      <c r="C27" s="6" t="s">
        <v>615</v>
      </c>
      <c r="D27" s="51" t="s">
        <v>636</v>
      </c>
    </row>
    <row r="28" spans="1:4" ht="33.75" thickBot="1">
      <c r="A28" s="6" t="s">
        <v>658</v>
      </c>
      <c r="B28" s="52" t="s">
        <v>659</v>
      </c>
      <c r="C28" s="51" t="s">
        <v>660</v>
      </c>
      <c r="D28" s="6" t="s">
        <v>661</v>
      </c>
    </row>
    <row r="29" spans="1:4" ht="33.75" thickBot="1">
      <c r="A29" s="6" t="s">
        <v>662</v>
      </c>
      <c r="B29" s="51" t="s">
        <v>86</v>
      </c>
      <c r="C29" s="51" t="s">
        <v>663</v>
      </c>
      <c r="D29" s="51" t="s">
        <v>643</v>
      </c>
    </row>
    <row r="30" spans="1:4" ht="17.25" thickBot="1">
      <c r="A30" s="6" t="s">
        <v>664</v>
      </c>
      <c r="B30" s="52" t="s">
        <v>665</v>
      </c>
      <c r="C30" s="51" t="s">
        <v>278</v>
      </c>
      <c r="D30" s="6" t="s">
        <v>661</v>
      </c>
    </row>
    <row r="31" spans="1:4">
      <c r="A31" s="512" t="s">
        <v>666</v>
      </c>
      <c r="B31" s="512" t="s">
        <v>667</v>
      </c>
      <c r="C31" s="45" t="s">
        <v>668</v>
      </c>
      <c r="D31" s="53"/>
    </row>
    <row r="32" spans="1:4">
      <c r="A32" s="513"/>
      <c r="B32" s="513"/>
      <c r="C32" s="11"/>
      <c r="D32" s="53"/>
    </row>
    <row r="33" spans="1:4">
      <c r="A33" s="513"/>
      <c r="B33" s="513"/>
      <c r="C33" s="11"/>
      <c r="D33" s="53"/>
    </row>
    <row r="34" spans="1:4">
      <c r="A34" s="513"/>
      <c r="B34" s="513"/>
      <c r="C34" s="46"/>
      <c r="D34" s="53"/>
    </row>
    <row r="35" spans="1:4" ht="39" thickBot="1">
      <c r="A35" s="514"/>
      <c r="B35" s="514"/>
      <c r="C35" s="47" t="s">
        <v>669</v>
      </c>
      <c r="D35" s="13"/>
    </row>
  </sheetData>
  <mergeCells count="2">
    <mergeCell ref="A31:A35"/>
    <mergeCell ref="B31:B35"/>
  </mergeCells>
  <phoneticPr fontId="5" type="noConversion"/>
  <hyperlinks>
    <hyperlink ref="A5" r:id="rId1" display="http://ringofbrodgar.com/wiki/File:Antcid_Burns.png" xr:uid="{00000000-0004-0000-1B00-000000000000}"/>
    <hyperlink ref="B5" r:id="rId2" tooltip="Yarrow" display="http://ringofbrodgar.com/wiki/Yarrow" xr:uid="{00000000-0004-0000-1B00-000001000000}"/>
    <hyperlink ref="C5" r:id="rId3" tooltip="蚂蚁" display="http://ringofbrodgar.com/wiki/Ants" xr:uid="{00000000-0004-0000-1B00-000002000000}"/>
    <hyperlink ref="D5" r:id="rId4" tooltip="AGI" display="http://ringofbrodgar.com/wiki/AGI" xr:uid="{00000000-0004-0000-1B00-000003000000}"/>
    <hyperlink ref="A6" r:id="rId5" display="http://ringofbrodgar.com/wiki/File:Asphyxiation.png" xr:uid="{00000000-0004-0000-1B00-000004000000}"/>
    <hyperlink ref="C6" r:id="rId6" tooltip="游泳的" display="http://ringofbrodgar.com/wiki/Swimming" xr:uid="{00000000-0004-0000-1B00-000005000000}"/>
    <hyperlink ref="D6" r:id="rId7" tooltip="INT" display="http://ringofbrodgar.com/wiki/INT" xr:uid="{00000000-0004-0000-1B00-000006000000}"/>
    <hyperlink ref="A7" r:id="rId8" display="http://ringofbrodgar.com/wiki/File:Blunt_Trauma.png" xr:uid="{00000000-0004-0000-1B00-000007000000}"/>
    <hyperlink ref="A8" r:id="rId9" display="http://ringofbrodgar.com/wiki/File:Black-Eyed.png" xr:uid="{00000000-0004-0000-1B00-000008000000}"/>
    <hyperlink ref="A9" r:id="rId10" display="http://ringofbrodgar.com/wiki/File:Blade_Kiss.png" xr:uid="{00000000-0004-0000-1B00-000009000000}"/>
    <hyperlink ref="B9" r:id="rId11" tooltip="蟾蜍黄油" display="http://ringofbrodgar.com/wiki/Toad_Butter" xr:uid="{00000000-0004-0000-1B00-00000A000000}"/>
    <hyperlink ref="A10" r:id="rId12" display="http://ringofbrodgar.com/wiki/File:Bruises.png" xr:uid="{00000000-0004-0000-1B00-00000B000000}"/>
    <hyperlink ref="B10" r:id="rId13" tooltip="水蛭" display="http://ringofbrodgar.com/wiki/Leeches" xr:uid="{00000000-0004-0000-1B00-00000C000000}"/>
    <hyperlink ref="A11" r:id="rId14" display="http://ringofbrodgar.com/wiki/File:Crab_Caressed.png" xr:uid="{00000000-0004-0000-1B00-00000D000000}"/>
    <hyperlink ref="C11" r:id="rId15" tooltip="螃蟹" display="http://ringofbrodgar.com/wiki/Crab" xr:uid="{00000000-0004-0000-1B00-00000E000000}"/>
    <hyperlink ref="D11" r:id="rId16" tooltip="DEX" display="http://ringofbrodgar.com/wiki/DEX" xr:uid="{00000000-0004-0000-1B00-00000F000000}"/>
    <hyperlink ref="A12" r:id="rId17" display="http://ringofbrodgar.com/wiki/File:Concussion.png" xr:uid="{00000000-0004-0000-1B00-000010000000}"/>
    <hyperlink ref="B12" r:id="rId18" tooltip="冷压缩" display="http://ringofbrodgar.com/wiki/Cold_Compress" xr:uid="{00000000-0004-0000-1B00-000011000000}"/>
    <hyperlink ref="D12" r:id="rId19" tooltip="能力" display="http://ringofbrodgar.com/wiki/Abilities" xr:uid="{00000000-0004-0000-1B00-000012000000}"/>
    <hyperlink ref="A13" r:id="rId20" display="http://ringofbrodgar.com/wiki/File:Cruel_Incision.png" xr:uid="{00000000-0004-0000-1B00-000013000000}"/>
    <hyperlink ref="D13" r:id="rId21" tooltip="生根" display="http://ringofbrodgar.com/wiki/Rootfill" xr:uid="{00000000-0004-0000-1B00-000014000000}"/>
    <hyperlink ref="A14" r:id="rId22" display="http://ringofbrodgar.com/wiki/File:Deep_Cut.png" xr:uid="{00000000-0004-0000-1B00-000015000000}"/>
    <hyperlink ref="D14" r:id="rId23" tooltip="生根" display="http://ringofbrodgar.com/wiki/Rootfill" xr:uid="{00000000-0004-0000-1B00-000016000000}"/>
    <hyperlink ref="A15" r:id="rId24" display="http://ringofbrodgar.com/wiki/File:Fell_Slash.png" xr:uid="{00000000-0004-0000-1B00-000017000000}"/>
    <hyperlink ref="B15" r:id="rId25" tooltip="纱布" display="http://ringofbrodgar.com/wiki/Gauze" xr:uid="{00000000-0004-0000-1B00-000018000000}"/>
    <hyperlink ref="A16" r:id="rId26" display="http://ringofbrodgar.com/wiki/File:Infected_Sore.png" xr:uid="{00000000-0004-0000-1B00-000019000000}"/>
    <hyperlink ref="B16" r:id="rId27" tooltip="甘菊压缩" display="http://ringofbrodgar.com/wiki/Camomile_compress" xr:uid="{00000000-0004-0000-1B00-00001A000000}"/>
    <hyperlink ref="A17" r:id="rId28" display="http://ringofbrodgar.com/wiki/File:Muddied_Prospects.png" xr:uid="{00000000-0004-0000-1B00-00001B000000}"/>
    <hyperlink ref="C17" r:id="rId29" tooltip="泥软膏" display="http://ringofbrodgar.com/wiki/Mud_Ointment" xr:uid="{00000000-0004-0000-1B00-00001C000000}"/>
    <hyperlink ref="A18" r:id="rId30" display="http://ringofbrodgar.com/wiki/File:Nicks_%26_Knacks.png" xr:uid="{00000000-0004-0000-1B00-00001D000000}"/>
    <hyperlink ref="B18" r:id="rId31" tooltip="Yarrow" display="http://ringofbrodgar.com/wiki/Yarrow" xr:uid="{00000000-0004-0000-1B00-00001E000000}"/>
    <hyperlink ref="C18" r:id="rId32" tooltip="非武装战斗" display="http://ringofbrodgar.com/wiki/Unarmed_Combat" xr:uid="{00000000-0004-0000-1B00-00001F000000}"/>
    <hyperlink ref="A19" r:id="rId33" display="http://ringofbrodgar.com/wiki/File:Leech_Burns.png" xr:uid="{00000000-0004-0000-1B00-000020000000}"/>
    <hyperlink ref="B19" r:id="rId34" tooltip="蟾蜍黄油" display="http://ringofbrodgar.com/wiki/Toad_Butter" xr:uid="{00000000-0004-0000-1B00-000021000000}"/>
    <hyperlink ref="C19" r:id="rId35" tooltip="水蛭" display="http://ringofbrodgar.com/wiki/Leech" xr:uid="{00000000-0004-0000-1B00-000022000000}"/>
    <hyperlink ref="A20" r:id="rId36" display="http://ringofbrodgar.com/wiki/File:Nasty_Wart.png" xr:uid="{00000000-0004-0000-1B00-000023000000}"/>
    <hyperlink ref="C20" r:id="rId37" tooltip="蟾蜍黄油" display="http://ringofbrodgar.com/wiki/Toad_Butter" xr:uid="{00000000-0004-0000-1B00-000024000000}"/>
    <hyperlink ref="D20" r:id="rId38" tooltip="CHA" display="http://ringofbrodgar.com/wiki/CHA" xr:uid="{00000000-0004-0000-1B00-000025000000}"/>
    <hyperlink ref="A21" r:id="rId39" display="http://ringofbrodgar.com/wiki/File:Nidburns.png" xr:uid="{00000000-0004-0000-1B00-000026000000}"/>
    <hyperlink ref="C21" r:id="rId40" tooltip="Nidbane" display="http://ringofbrodgar.com/wiki/Nidbane" xr:uid="{00000000-0004-0000-1B00-000027000000}"/>
    <hyperlink ref="A22" r:id="rId41" display="http://ringofbrodgar.com/wiki/File:Punch-Sore.png" xr:uid="{00000000-0004-0000-1B00-000028000000}"/>
    <hyperlink ref="B22" r:id="rId42" tooltip="泥软膏" display="http://ringofbrodgar.com/wiki/Mud_Ointment" xr:uid="{00000000-0004-0000-1B00-000029000000}"/>
    <hyperlink ref="C22" r:id="rId43" tooltip="非武装战斗" display="http://ringofbrodgar.com/wiki/Unarmed_Combat" xr:uid="{00000000-0004-0000-1B00-00002A000000}"/>
    <hyperlink ref="A23" r:id="rId44" display="http://ringofbrodgar.com/wiki/File:Quill%27d.png" xr:uid="{00000000-0004-0000-1B00-00002B000000}"/>
    <hyperlink ref="C23" r:id="rId45" tooltip="刺猬" display="http://ringofbrodgar.com/wiki/Hedgehog" xr:uid="{00000000-0004-0000-1B00-00002C000000}"/>
    <hyperlink ref="A24" r:id="rId46" display="http://ringofbrodgar.com/wiki/File:Scrapes_and_Cuts.png" xr:uid="{00000000-0004-0000-1B00-00002D000000}"/>
    <hyperlink ref="A25" r:id="rId47" display="http://ringofbrodgar.com/wiki/File:Severe_Mauling.png" xr:uid="{00000000-0004-0000-1B00-00002E000000}"/>
    <hyperlink ref="B25" r:id="rId48" tooltip="Hartshorn Salve" display="http://ringofbrodgar.com/wiki/Hartshorn_Salve" xr:uid="{00000000-0004-0000-1B00-00002F000000}"/>
    <hyperlink ref="A26" r:id="rId49" display="http://ringofbrodgar.com/wiki/File:Starvation.png" xr:uid="{00000000-0004-0000-1B00-000030000000}"/>
    <hyperlink ref="C26" r:id="rId50" tooltip="能源" display="http://ringofbrodgar.com/wiki/Energy" xr:uid="{00000000-0004-0000-1B00-000031000000}"/>
    <hyperlink ref="A27" r:id="rId51" display="http://ringofbrodgar.com/wiki/File:Soothing_Cold.png" xr:uid="{00000000-0004-0000-1B00-000032000000}"/>
    <hyperlink ref="C27" r:id="rId52" tooltip="冷压缩" display="http://ringofbrodgar.com/wiki/Cold_Compress" xr:uid="{00000000-0004-0000-1B00-000033000000}"/>
    <hyperlink ref="A28" r:id="rId53" display="http://ringofbrodgar.com/wiki/File:Swollen_Bumps.png" xr:uid="{00000000-0004-0000-1B00-000034000000}"/>
    <hyperlink ref="D28" r:id="rId54" tooltip="水蛭" display="http://ringofbrodgar.com/wiki/Leeches" xr:uid="{00000000-0004-0000-1B00-000035000000}"/>
    <hyperlink ref="A29" r:id="rId55" display="http://ringofbrodgar.com/wiki/File:Poulticetreat.png" xr:uid="{00000000-0004-0000-1B00-000036000000}"/>
    <hyperlink ref="A30" r:id="rId56" display="http://ringofbrodgar.com/wiki/File:Unfaced.png" xr:uid="{00000000-0004-0000-1B00-000037000000}"/>
    <hyperlink ref="D30" r:id="rId57" tooltip="水蛭" display="http://ringofbrodgar.com/wiki/Leeches" xr:uid="{00000000-0004-0000-1B00-000038000000}"/>
    <hyperlink ref="A31" r:id="rId58" display="http://ringofbrodgar.com/wiki/File:Wretched_Gore.png" xr:uid="{00000000-0004-0000-1B00-000039000000}"/>
    <hyperlink ref="B31" r:id="rId59" tooltip="针迹补丁" display="http://ringofbrodgar.com/wiki/Stitch_Patch" xr:uid="{00000000-0004-0000-1B00-00003A000000}"/>
  </hyperlinks>
  <pageMargins left="0.7" right="0.7" top="0.75" bottom="0.75" header="0.3" footer="0.3"/>
  <drawing r:id="rId6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 codeName="Sheet29">
    <tabColor rgb="FFFFFF00"/>
  </sheetPr>
  <dimension ref="A2:U74"/>
  <sheetViews>
    <sheetView topLeftCell="A25" workbookViewId="0">
      <selection activeCell="L61" sqref="L61"/>
    </sheetView>
  </sheetViews>
  <sheetFormatPr defaultRowHeight="13.5"/>
  <cols>
    <col min="1" max="16384" width="9.33203125" style="1"/>
  </cols>
  <sheetData>
    <row r="2" spans="1:21" ht="14.25" thickBot="1">
      <c r="R2" s="24"/>
    </row>
    <row r="3" spans="1:21" ht="18" thickTop="1" thickBot="1">
      <c r="A3" s="406"/>
      <c r="B3" s="407"/>
      <c r="C3" s="407"/>
      <c r="D3" s="407"/>
      <c r="E3" s="407"/>
      <c r="F3" s="407"/>
      <c r="G3" s="407"/>
      <c r="H3" s="407"/>
      <c r="I3" s="408"/>
      <c r="M3" s="406"/>
      <c r="N3" s="407"/>
      <c r="O3" s="407"/>
      <c r="P3" s="407"/>
      <c r="Q3" s="407"/>
      <c r="R3" s="407"/>
      <c r="S3" s="407"/>
      <c r="T3" s="407"/>
      <c r="U3" s="408"/>
    </row>
    <row r="4" spans="1:21" ht="15" thickTop="1" thickBot="1">
      <c r="A4" s="409"/>
      <c r="B4" s="409"/>
      <c r="C4" s="409"/>
      <c r="D4" s="44" t="s">
        <v>310</v>
      </c>
      <c r="E4" s="410"/>
      <c r="F4" s="410"/>
      <c r="G4" s="410"/>
      <c r="H4" s="410"/>
      <c r="I4" s="410"/>
      <c r="M4" s="409"/>
      <c r="N4" s="409"/>
      <c r="O4" s="409"/>
      <c r="P4" s="44" t="s">
        <v>310</v>
      </c>
      <c r="Q4" s="410"/>
      <c r="R4" s="410"/>
      <c r="S4" s="410"/>
      <c r="T4" s="410"/>
      <c r="U4" s="410"/>
    </row>
    <row r="5" spans="1:21" ht="15" thickTop="1" thickBot="1">
      <c r="A5" s="409"/>
      <c r="B5" s="409"/>
      <c r="C5" s="409"/>
      <c r="D5" s="44"/>
      <c r="E5" s="410"/>
      <c r="F5" s="410"/>
      <c r="G5" s="410"/>
      <c r="H5" s="410"/>
      <c r="I5" s="410"/>
      <c r="M5" s="409"/>
      <c r="N5" s="409"/>
      <c r="O5" s="409"/>
      <c r="P5" s="44"/>
      <c r="Q5" s="410"/>
      <c r="R5" s="410"/>
      <c r="S5" s="410"/>
      <c r="T5" s="410"/>
      <c r="U5" s="410"/>
    </row>
    <row r="6" spans="1:21" ht="15" thickTop="1" thickBot="1">
      <c r="A6" s="409"/>
      <c r="B6" s="409"/>
      <c r="C6" s="409"/>
      <c r="D6" s="44" t="s">
        <v>311</v>
      </c>
      <c r="E6" s="410"/>
      <c r="F6" s="410"/>
      <c r="G6" s="410"/>
      <c r="H6" s="410"/>
      <c r="I6" s="410"/>
      <c r="M6" s="409"/>
      <c r="N6" s="409"/>
      <c r="O6" s="409"/>
      <c r="P6" s="44" t="s">
        <v>311</v>
      </c>
      <c r="Q6" s="410"/>
      <c r="R6" s="410"/>
      <c r="S6" s="410"/>
      <c r="T6" s="410"/>
      <c r="U6" s="410"/>
    </row>
    <row r="7" spans="1:21" ht="15" thickTop="1" thickBot="1">
      <c r="A7" s="409"/>
      <c r="B7" s="409"/>
      <c r="C7" s="409"/>
      <c r="D7" s="44"/>
      <c r="E7" s="410"/>
      <c r="F7" s="410"/>
      <c r="G7" s="410"/>
      <c r="H7" s="410"/>
      <c r="I7" s="410"/>
      <c r="M7" s="409"/>
      <c r="N7" s="409"/>
      <c r="O7" s="409"/>
      <c r="P7" s="44"/>
      <c r="Q7" s="410"/>
      <c r="R7" s="410"/>
      <c r="S7" s="410"/>
      <c r="T7" s="410"/>
      <c r="U7" s="410"/>
    </row>
    <row r="8" spans="1:21" ht="15" thickTop="1" thickBot="1">
      <c r="A8" s="409"/>
      <c r="B8" s="409"/>
      <c r="C8" s="409"/>
      <c r="D8" s="44" t="s">
        <v>673</v>
      </c>
      <c r="E8" s="410"/>
      <c r="F8" s="410"/>
      <c r="G8" s="410"/>
      <c r="H8" s="410"/>
      <c r="I8" s="410"/>
      <c r="M8" s="409"/>
      <c r="N8" s="409"/>
      <c r="O8" s="409"/>
      <c r="P8" s="44" t="s">
        <v>673</v>
      </c>
      <c r="Q8" s="410"/>
      <c r="R8" s="410"/>
      <c r="S8" s="410"/>
      <c r="T8" s="410"/>
      <c r="U8" s="410"/>
    </row>
    <row r="9" spans="1:21" ht="15" thickTop="1" thickBot="1">
      <c r="A9" s="409"/>
      <c r="B9" s="409"/>
      <c r="C9" s="409"/>
      <c r="D9" s="44"/>
      <c r="E9" s="410"/>
      <c r="F9" s="410"/>
      <c r="G9" s="410"/>
      <c r="H9" s="410"/>
      <c r="I9" s="410"/>
      <c r="M9" s="409"/>
      <c r="N9" s="409"/>
      <c r="O9" s="409"/>
      <c r="P9" s="44"/>
      <c r="Q9" s="410"/>
      <c r="R9" s="410"/>
      <c r="S9" s="410"/>
      <c r="T9" s="410"/>
      <c r="U9" s="410"/>
    </row>
    <row r="10" spans="1:21" ht="15" thickTop="1" thickBot="1">
      <c r="A10" s="409"/>
      <c r="B10" s="409"/>
      <c r="C10" s="409"/>
      <c r="D10" s="44" t="s">
        <v>672</v>
      </c>
      <c r="E10" s="410"/>
      <c r="F10" s="410"/>
      <c r="G10" s="410"/>
      <c r="H10" s="410"/>
      <c r="I10" s="410"/>
      <c r="M10" s="409"/>
      <c r="N10" s="409"/>
      <c r="O10" s="409"/>
      <c r="P10" s="44" t="s">
        <v>672</v>
      </c>
      <c r="Q10" s="410"/>
      <c r="R10" s="410"/>
      <c r="S10" s="410"/>
      <c r="T10" s="410"/>
      <c r="U10" s="410"/>
    </row>
    <row r="11" spans="1:21" ht="15" thickTop="1" thickBot="1"/>
    <row r="12" spans="1:21" ht="18" thickTop="1" thickBot="1">
      <c r="A12" s="406" t="s">
        <v>670</v>
      </c>
      <c r="B12" s="407"/>
      <c r="C12" s="407"/>
      <c r="D12" s="407"/>
      <c r="E12" s="407"/>
      <c r="F12" s="407"/>
      <c r="G12" s="407"/>
      <c r="H12" s="407"/>
      <c r="I12" s="408"/>
    </row>
    <row r="13" spans="1:21" ht="15" thickTop="1" thickBot="1">
      <c r="A13" s="409"/>
      <c r="B13" s="409"/>
      <c r="C13" s="409"/>
      <c r="D13" s="44" t="s">
        <v>310</v>
      </c>
      <c r="E13" s="410" t="s">
        <v>675</v>
      </c>
      <c r="F13" s="410"/>
      <c r="G13" s="410"/>
      <c r="H13" s="410"/>
      <c r="I13" s="410"/>
    </row>
    <row r="14" spans="1:21" ht="15" thickTop="1" thickBot="1">
      <c r="A14" s="409"/>
      <c r="B14" s="409"/>
      <c r="C14" s="409"/>
      <c r="D14" s="44"/>
      <c r="E14" s="410"/>
      <c r="F14" s="410"/>
      <c r="G14" s="410"/>
      <c r="H14" s="410"/>
      <c r="I14" s="410"/>
    </row>
    <row r="15" spans="1:21" ht="15" thickTop="1" thickBot="1">
      <c r="A15" s="409"/>
      <c r="B15" s="409"/>
      <c r="C15" s="409"/>
      <c r="D15" s="44" t="s">
        <v>311</v>
      </c>
      <c r="E15" s="410" t="s">
        <v>671</v>
      </c>
      <c r="F15" s="410"/>
      <c r="G15" s="410"/>
      <c r="H15" s="410"/>
      <c r="I15" s="410"/>
    </row>
    <row r="16" spans="1:21" ht="15" thickTop="1" thickBot="1">
      <c r="A16" s="409"/>
      <c r="B16" s="409"/>
      <c r="C16" s="409"/>
      <c r="D16" s="44"/>
      <c r="E16" s="410"/>
      <c r="F16" s="410"/>
      <c r="G16" s="410"/>
      <c r="H16" s="410"/>
      <c r="I16" s="410"/>
    </row>
    <row r="17" spans="1:9" ht="15" thickTop="1" thickBot="1">
      <c r="A17" s="409"/>
      <c r="B17" s="409"/>
      <c r="C17" s="409"/>
      <c r="D17" s="44" t="s">
        <v>673</v>
      </c>
      <c r="E17" s="410" t="s">
        <v>674</v>
      </c>
      <c r="F17" s="410"/>
      <c r="G17" s="410"/>
      <c r="H17" s="410"/>
      <c r="I17" s="410"/>
    </row>
    <row r="18" spans="1:9" ht="15" thickTop="1" thickBot="1">
      <c r="A18" s="409"/>
      <c r="B18" s="409"/>
      <c r="C18" s="409"/>
      <c r="D18" s="44"/>
      <c r="E18" s="410"/>
      <c r="F18" s="410"/>
      <c r="G18" s="410"/>
      <c r="H18" s="410"/>
      <c r="I18" s="410"/>
    </row>
    <row r="19" spans="1:9" ht="15" thickTop="1" thickBot="1">
      <c r="A19" s="409"/>
      <c r="B19" s="409"/>
      <c r="C19" s="409"/>
      <c r="D19" s="44" t="s">
        <v>672</v>
      </c>
      <c r="E19" s="410" t="s">
        <v>676</v>
      </c>
      <c r="F19" s="410"/>
      <c r="G19" s="410"/>
      <c r="H19" s="410"/>
      <c r="I19" s="410"/>
    </row>
    <row r="20" spans="1:9" ht="15" thickTop="1" thickBot="1"/>
    <row r="21" spans="1:9" ht="18" thickTop="1" thickBot="1">
      <c r="A21" s="406" t="s">
        <v>677</v>
      </c>
      <c r="B21" s="407"/>
      <c r="C21" s="407"/>
      <c r="D21" s="407"/>
      <c r="E21" s="407"/>
      <c r="F21" s="407"/>
      <c r="G21" s="407"/>
      <c r="H21" s="407"/>
      <c r="I21" s="408"/>
    </row>
    <row r="22" spans="1:9" ht="15" thickTop="1" thickBot="1">
      <c r="A22" s="409"/>
      <c r="B22" s="409"/>
      <c r="C22" s="409"/>
      <c r="D22" s="44" t="s">
        <v>310</v>
      </c>
      <c r="E22" s="410" t="s">
        <v>679</v>
      </c>
      <c r="F22" s="410"/>
      <c r="G22" s="410"/>
      <c r="H22" s="410"/>
      <c r="I22" s="410"/>
    </row>
    <row r="23" spans="1:9" ht="15" thickTop="1" thickBot="1">
      <c r="A23" s="409"/>
      <c r="B23" s="409"/>
      <c r="C23" s="409"/>
      <c r="D23" s="44"/>
      <c r="E23" s="410"/>
      <c r="F23" s="410"/>
      <c r="G23" s="410"/>
      <c r="H23" s="410"/>
      <c r="I23" s="410"/>
    </row>
    <row r="24" spans="1:9" ht="15" thickTop="1" thickBot="1">
      <c r="A24" s="409"/>
      <c r="B24" s="409"/>
      <c r="C24" s="409"/>
      <c r="D24" s="44" t="s">
        <v>311</v>
      </c>
      <c r="E24" s="410"/>
      <c r="F24" s="410"/>
      <c r="G24" s="410"/>
      <c r="H24" s="410"/>
      <c r="I24" s="410"/>
    </row>
    <row r="25" spans="1:9" ht="15" thickTop="1" thickBot="1">
      <c r="A25" s="409"/>
      <c r="B25" s="409"/>
      <c r="C25" s="409"/>
      <c r="D25" s="44"/>
      <c r="E25" s="410"/>
      <c r="F25" s="410"/>
      <c r="G25" s="410"/>
      <c r="H25" s="410"/>
      <c r="I25" s="410"/>
    </row>
    <row r="26" spans="1:9" ht="15" thickTop="1" thickBot="1">
      <c r="A26" s="409"/>
      <c r="B26" s="409"/>
      <c r="C26" s="409"/>
      <c r="D26" s="44" t="s">
        <v>673</v>
      </c>
      <c r="E26" s="410" t="s">
        <v>680</v>
      </c>
      <c r="F26" s="410"/>
      <c r="G26" s="410"/>
      <c r="H26" s="410"/>
      <c r="I26" s="410"/>
    </row>
    <row r="27" spans="1:9" ht="15" thickTop="1" thickBot="1">
      <c r="A27" s="409"/>
      <c r="B27" s="409"/>
      <c r="C27" s="409"/>
      <c r="D27" s="44"/>
      <c r="E27" s="410"/>
      <c r="F27" s="410"/>
      <c r="G27" s="410"/>
      <c r="H27" s="410"/>
      <c r="I27" s="410"/>
    </row>
    <row r="28" spans="1:9" ht="15" thickTop="1" thickBot="1">
      <c r="A28" s="409"/>
      <c r="B28" s="409"/>
      <c r="C28" s="409"/>
      <c r="D28" s="44" t="s">
        <v>672</v>
      </c>
      <c r="E28" s="410" t="s">
        <v>678</v>
      </c>
      <c r="F28" s="410"/>
      <c r="G28" s="410"/>
      <c r="H28" s="410"/>
      <c r="I28" s="410"/>
    </row>
    <row r="29" spans="1:9" ht="15" thickTop="1" thickBot="1"/>
    <row r="30" spans="1:9" ht="18" thickTop="1" thickBot="1">
      <c r="A30" s="406" t="s">
        <v>681</v>
      </c>
      <c r="B30" s="407"/>
      <c r="C30" s="407"/>
      <c r="D30" s="407"/>
      <c r="E30" s="407"/>
      <c r="F30" s="407"/>
      <c r="G30" s="407"/>
      <c r="H30" s="407"/>
      <c r="I30" s="408"/>
    </row>
    <row r="31" spans="1:9" ht="15" thickTop="1" thickBot="1">
      <c r="A31" s="409"/>
      <c r="B31" s="409"/>
      <c r="C31" s="409"/>
      <c r="D31" s="44" t="s">
        <v>310</v>
      </c>
      <c r="E31" s="410" t="s">
        <v>682</v>
      </c>
      <c r="F31" s="410"/>
      <c r="G31" s="410"/>
      <c r="H31" s="410"/>
      <c r="I31" s="410"/>
    </row>
    <row r="32" spans="1:9" ht="15" thickTop="1" thickBot="1">
      <c r="A32" s="409"/>
      <c r="B32" s="409"/>
      <c r="C32" s="409"/>
      <c r="D32" s="44"/>
      <c r="E32" s="410"/>
      <c r="F32" s="410"/>
      <c r="G32" s="410"/>
      <c r="H32" s="410"/>
      <c r="I32" s="410"/>
    </row>
    <row r="33" spans="1:9" ht="15" thickTop="1" thickBot="1">
      <c r="A33" s="409"/>
      <c r="B33" s="409"/>
      <c r="C33" s="409"/>
      <c r="D33" s="44" t="s">
        <v>311</v>
      </c>
      <c r="E33" s="410" t="s">
        <v>683</v>
      </c>
      <c r="F33" s="410"/>
      <c r="G33" s="410"/>
      <c r="H33" s="410"/>
      <c r="I33" s="410"/>
    </row>
    <row r="34" spans="1:9" ht="15" thickTop="1" thickBot="1">
      <c r="A34" s="409"/>
      <c r="B34" s="409"/>
      <c r="C34" s="409"/>
      <c r="D34" s="44"/>
      <c r="E34" s="410"/>
      <c r="F34" s="410"/>
      <c r="G34" s="410"/>
      <c r="H34" s="410"/>
      <c r="I34" s="410"/>
    </row>
    <row r="35" spans="1:9" ht="15" thickTop="1" thickBot="1">
      <c r="A35" s="409"/>
      <c r="B35" s="409"/>
      <c r="C35" s="409"/>
      <c r="D35" s="44" t="s">
        <v>673</v>
      </c>
      <c r="E35" s="410"/>
      <c r="F35" s="410"/>
      <c r="G35" s="410"/>
      <c r="H35" s="410"/>
      <c r="I35" s="410"/>
    </row>
    <row r="36" spans="1:9" ht="15" thickTop="1" thickBot="1">
      <c r="A36" s="409"/>
      <c r="B36" s="409"/>
      <c r="C36" s="409"/>
      <c r="D36" s="44"/>
      <c r="E36" s="410"/>
      <c r="F36" s="410"/>
      <c r="G36" s="410"/>
      <c r="H36" s="410"/>
      <c r="I36" s="410"/>
    </row>
    <row r="37" spans="1:9" ht="15" thickTop="1" thickBot="1">
      <c r="A37" s="409"/>
      <c r="B37" s="409"/>
      <c r="C37" s="409"/>
      <c r="D37" s="44" t="s">
        <v>672</v>
      </c>
      <c r="E37" s="410" t="s">
        <v>684</v>
      </c>
      <c r="F37" s="410"/>
      <c r="G37" s="410"/>
      <c r="H37" s="410"/>
      <c r="I37" s="410"/>
    </row>
    <row r="38" spans="1:9" ht="15" thickTop="1" thickBot="1"/>
    <row r="39" spans="1:9" ht="18" thickTop="1" thickBot="1">
      <c r="A39" s="406" t="s">
        <v>685</v>
      </c>
      <c r="B39" s="407"/>
      <c r="C39" s="407"/>
      <c r="D39" s="407"/>
      <c r="E39" s="407"/>
      <c r="F39" s="407"/>
      <c r="G39" s="407"/>
      <c r="H39" s="407"/>
      <c r="I39" s="408"/>
    </row>
    <row r="40" spans="1:9" ht="15" thickTop="1" thickBot="1">
      <c r="A40" s="409"/>
      <c r="B40" s="409"/>
      <c r="C40" s="409"/>
      <c r="D40" s="44" t="s">
        <v>310</v>
      </c>
      <c r="E40" s="410" t="s">
        <v>687</v>
      </c>
      <c r="F40" s="410"/>
      <c r="G40" s="410"/>
      <c r="H40" s="410"/>
      <c r="I40" s="410"/>
    </row>
    <row r="41" spans="1:9" ht="15" thickTop="1" thickBot="1">
      <c r="A41" s="409"/>
      <c r="B41" s="409"/>
      <c r="C41" s="409"/>
      <c r="D41" s="44"/>
      <c r="E41" s="410"/>
      <c r="F41" s="410"/>
      <c r="G41" s="410"/>
      <c r="H41" s="410"/>
      <c r="I41" s="410"/>
    </row>
    <row r="42" spans="1:9" ht="15" thickTop="1" thickBot="1">
      <c r="A42" s="409"/>
      <c r="B42" s="409"/>
      <c r="C42" s="409"/>
      <c r="D42" s="44" t="s">
        <v>311</v>
      </c>
      <c r="E42" s="410" t="s">
        <v>686</v>
      </c>
      <c r="F42" s="410"/>
      <c r="G42" s="410"/>
      <c r="H42" s="410"/>
      <c r="I42" s="410"/>
    </row>
    <row r="43" spans="1:9" ht="15" thickTop="1" thickBot="1">
      <c r="A43" s="409"/>
      <c r="B43" s="409"/>
      <c r="C43" s="409"/>
      <c r="D43" s="44"/>
      <c r="E43" s="410"/>
      <c r="F43" s="410"/>
      <c r="G43" s="410"/>
      <c r="H43" s="410"/>
      <c r="I43" s="410"/>
    </row>
    <row r="44" spans="1:9" ht="15" thickTop="1" thickBot="1">
      <c r="A44" s="409"/>
      <c r="B44" s="409"/>
      <c r="C44" s="409"/>
      <c r="D44" s="44" t="s">
        <v>673</v>
      </c>
      <c r="E44" s="410"/>
      <c r="F44" s="410"/>
      <c r="G44" s="410"/>
      <c r="H44" s="410"/>
      <c r="I44" s="410"/>
    </row>
    <row r="45" spans="1:9" ht="15" thickTop="1" thickBot="1">
      <c r="A45" s="409"/>
      <c r="B45" s="409"/>
      <c r="C45" s="409"/>
      <c r="D45" s="44"/>
      <c r="E45" s="410"/>
      <c r="F45" s="410"/>
      <c r="G45" s="410"/>
      <c r="H45" s="410"/>
      <c r="I45" s="410"/>
    </row>
    <row r="46" spans="1:9" ht="15" thickTop="1" thickBot="1">
      <c r="A46" s="409"/>
      <c r="B46" s="409"/>
      <c r="C46" s="409"/>
      <c r="D46" s="44" t="s">
        <v>672</v>
      </c>
      <c r="E46" s="410" t="s">
        <v>688</v>
      </c>
      <c r="F46" s="410"/>
      <c r="G46" s="410"/>
      <c r="H46" s="410"/>
      <c r="I46" s="410"/>
    </row>
    <row r="47" spans="1:9" ht="15" thickTop="1" thickBot="1"/>
    <row r="48" spans="1:9" ht="18" thickTop="1" thickBot="1">
      <c r="A48" s="406" t="s">
        <v>689</v>
      </c>
      <c r="B48" s="407"/>
      <c r="C48" s="407"/>
      <c r="D48" s="407"/>
      <c r="E48" s="407"/>
      <c r="F48" s="407"/>
      <c r="G48" s="407"/>
      <c r="H48" s="407"/>
      <c r="I48" s="408"/>
    </row>
    <row r="49" spans="1:9" ht="15" thickTop="1" thickBot="1">
      <c r="A49" s="409"/>
      <c r="B49" s="409"/>
      <c r="C49" s="409"/>
      <c r="D49" s="44" t="s">
        <v>310</v>
      </c>
      <c r="E49" s="410" t="s">
        <v>690</v>
      </c>
      <c r="F49" s="410"/>
      <c r="G49" s="410"/>
      <c r="H49" s="410"/>
      <c r="I49" s="410"/>
    </row>
    <row r="50" spans="1:9" ht="15" thickTop="1" thickBot="1">
      <c r="A50" s="409"/>
      <c r="B50" s="409"/>
      <c r="C50" s="409"/>
      <c r="D50" s="44"/>
      <c r="E50" s="410"/>
      <c r="F50" s="410"/>
      <c r="G50" s="410"/>
      <c r="H50" s="410"/>
      <c r="I50" s="410"/>
    </row>
    <row r="51" spans="1:9" ht="15" thickTop="1" thickBot="1">
      <c r="A51" s="409"/>
      <c r="B51" s="409"/>
      <c r="C51" s="409"/>
      <c r="D51" s="44" t="s">
        <v>311</v>
      </c>
      <c r="E51" s="410" t="s">
        <v>683</v>
      </c>
      <c r="F51" s="410"/>
      <c r="G51" s="410"/>
      <c r="H51" s="410"/>
      <c r="I51" s="410"/>
    </row>
    <row r="52" spans="1:9" ht="15" thickTop="1" thickBot="1">
      <c r="A52" s="409"/>
      <c r="B52" s="409"/>
      <c r="C52" s="409"/>
      <c r="D52" s="44"/>
      <c r="E52" s="410"/>
      <c r="F52" s="410"/>
      <c r="G52" s="410"/>
      <c r="H52" s="410"/>
      <c r="I52" s="410"/>
    </row>
    <row r="53" spans="1:9" ht="15" thickTop="1" thickBot="1">
      <c r="A53" s="409"/>
      <c r="B53" s="409"/>
      <c r="C53" s="409"/>
      <c r="D53" s="44" t="s">
        <v>673</v>
      </c>
      <c r="E53" s="410"/>
      <c r="F53" s="410"/>
      <c r="G53" s="410"/>
      <c r="H53" s="410"/>
      <c r="I53" s="410"/>
    </row>
    <row r="54" spans="1:9" ht="15" thickTop="1" thickBot="1">
      <c r="A54" s="409"/>
      <c r="B54" s="409"/>
      <c r="C54" s="409"/>
      <c r="D54" s="44"/>
      <c r="E54" s="410"/>
      <c r="F54" s="410"/>
      <c r="G54" s="410"/>
      <c r="H54" s="410"/>
      <c r="I54" s="410"/>
    </row>
    <row r="55" spans="1:9" ht="15" thickTop="1" thickBot="1">
      <c r="A55" s="409"/>
      <c r="B55" s="409"/>
      <c r="C55" s="409"/>
      <c r="D55" s="44" t="s">
        <v>672</v>
      </c>
      <c r="E55" s="410" t="s">
        <v>691</v>
      </c>
      <c r="F55" s="410"/>
      <c r="G55" s="410"/>
      <c r="H55" s="410"/>
      <c r="I55" s="410"/>
    </row>
    <row r="56" spans="1:9" ht="15" thickTop="1" thickBot="1"/>
    <row r="57" spans="1:9" ht="18" thickTop="1" thickBot="1">
      <c r="A57" s="406" t="s">
        <v>692</v>
      </c>
      <c r="B57" s="407"/>
      <c r="C57" s="407"/>
      <c r="D57" s="407"/>
      <c r="E57" s="407"/>
      <c r="F57" s="407"/>
      <c r="G57" s="407"/>
      <c r="H57" s="407"/>
      <c r="I57" s="408"/>
    </row>
    <row r="58" spans="1:9" ht="15" thickTop="1" thickBot="1">
      <c r="A58" s="409"/>
      <c r="B58" s="409"/>
      <c r="C58" s="409"/>
      <c r="D58" s="44" t="s">
        <v>310</v>
      </c>
      <c r="E58" s="410" t="s">
        <v>694</v>
      </c>
      <c r="F58" s="410"/>
      <c r="G58" s="410"/>
      <c r="H58" s="410"/>
      <c r="I58" s="410"/>
    </row>
    <row r="59" spans="1:9" ht="15" thickTop="1" thickBot="1">
      <c r="A59" s="409"/>
      <c r="B59" s="409"/>
      <c r="C59" s="409"/>
      <c r="D59" s="44"/>
      <c r="E59" s="410"/>
      <c r="F59" s="410"/>
      <c r="G59" s="410"/>
      <c r="H59" s="410"/>
      <c r="I59" s="410"/>
    </row>
    <row r="60" spans="1:9" ht="15" thickTop="1" thickBot="1">
      <c r="A60" s="409"/>
      <c r="B60" s="409"/>
      <c r="C60" s="409"/>
      <c r="D60" s="44" t="s">
        <v>311</v>
      </c>
      <c r="E60" s="410" t="s">
        <v>693</v>
      </c>
      <c r="F60" s="410"/>
      <c r="G60" s="410"/>
      <c r="H60" s="410"/>
      <c r="I60" s="410"/>
    </row>
    <row r="61" spans="1:9" ht="15" thickTop="1" thickBot="1">
      <c r="A61" s="409"/>
      <c r="B61" s="409"/>
      <c r="C61" s="409"/>
      <c r="D61" s="44"/>
      <c r="E61" s="410"/>
      <c r="F61" s="410"/>
      <c r="G61" s="410"/>
      <c r="H61" s="410"/>
      <c r="I61" s="410"/>
    </row>
    <row r="62" spans="1:9" ht="15" thickTop="1" thickBot="1">
      <c r="A62" s="409"/>
      <c r="B62" s="409"/>
      <c r="C62" s="409"/>
      <c r="D62" s="44" t="s">
        <v>673</v>
      </c>
      <c r="E62" s="410" t="s">
        <v>695</v>
      </c>
      <c r="F62" s="410"/>
      <c r="G62" s="410"/>
      <c r="H62" s="410"/>
      <c r="I62" s="410"/>
    </row>
    <row r="63" spans="1:9" ht="15" thickTop="1" thickBot="1">
      <c r="A63" s="409"/>
      <c r="B63" s="409"/>
      <c r="C63" s="409"/>
      <c r="D63" s="44"/>
      <c r="E63" s="410"/>
      <c r="F63" s="410"/>
      <c r="G63" s="410"/>
      <c r="H63" s="410"/>
      <c r="I63" s="410"/>
    </row>
    <row r="64" spans="1:9" ht="15" thickTop="1" thickBot="1">
      <c r="A64" s="409"/>
      <c r="B64" s="409"/>
      <c r="C64" s="409"/>
      <c r="D64" s="44" t="s">
        <v>672</v>
      </c>
      <c r="E64" s="410" t="s">
        <v>696</v>
      </c>
      <c r="F64" s="410"/>
      <c r="G64" s="410"/>
      <c r="H64" s="410"/>
      <c r="I64" s="410"/>
    </row>
    <row r="65" spans="1:9" ht="15" thickTop="1" thickBot="1"/>
    <row r="66" spans="1:9" ht="18" thickTop="1" thickBot="1">
      <c r="A66" s="406" t="s">
        <v>697</v>
      </c>
      <c r="B66" s="407"/>
      <c r="C66" s="407"/>
      <c r="D66" s="407"/>
      <c r="E66" s="407"/>
      <c r="F66" s="407"/>
      <c r="G66" s="407"/>
      <c r="H66" s="407"/>
      <c r="I66" s="408"/>
    </row>
    <row r="67" spans="1:9" ht="15" thickTop="1" thickBot="1">
      <c r="A67" s="409"/>
      <c r="B67" s="409"/>
      <c r="C67" s="409"/>
      <c r="D67" s="44" t="s">
        <v>310</v>
      </c>
      <c r="E67" s="410" t="s">
        <v>698</v>
      </c>
      <c r="F67" s="410"/>
      <c r="G67" s="410"/>
      <c r="H67" s="410"/>
      <c r="I67" s="410"/>
    </row>
    <row r="68" spans="1:9" ht="15" thickTop="1" thickBot="1">
      <c r="A68" s="409"/>
      <c r="B68" s="409"/>
      <c r="C68" s="409"/>
      <c r="D68" s="44"/>
      <c r="E68" s="410"/>
      <c r="F68" s="410"/>
      <c r="G68" s="410"/>
      <c r="H68" s="410"/>
      <c r="I68" s="410"/>
    </row>
    <row r="69" spans="1:9" ht="15" thickTop="1" thickBot="1">
      <c r="A69" s="409"/>
      <c r="B69" s="409"/>
      <c r="C69" s="409"/>
      <c r="D69" s="44" t="s">
        <v>311</v>
      </c>
      <c r="E69" s="410"/>
      <c r="F69" s="410"/>
      <c r="G69" s="410"/>
      <c r="H69" s="410"/>
      <c r="I69" s="410"/>
    </row>
    <row r="70" spans="1:9" ht="15" thickTop="1" thickBot="1">
      <c r="A70" s="409"/>
      <c r="B70" s="409"/>
      <c r="C70" s="409"/>
      <c r="D70" s="44"/>
      <c r="E70" s="410"/>
      <c r="F70" s="410"/>
      <c r="G70" s="410"/>
      <c r="H70" s="410"/>
      <c r="I70" s="410"/>
    </row>
    <row r="71" spans="1:9" ht="15" thickTop="1" thickBot="1">
      <c r="A71" s="409"/>
      <c r="B71" s="409"/>
      <c r="C71" s="409"/>
      <c r="D71" s="44" t="s">
        <v>673</v>
      </c>
      <c r="E71" s="410"/>
      <c r="F71" s="410"/>
      <c r="G71" s="410"/>
      <c r="H71" s="410"/>
      <c r="I71" s="410"/>
    </row>
    <row r="72" spans="1:9" ht="15" thickTop="1" thickBot="1">
      <c r="A72" s="409"/>
      <c r="B72" s="409"/>
      <c r="C72" s="409"/>
      <c r="D72" s="44"/>
      <c r="E72" s="410"/>
      <c r="F72" s="410"/>
      <c r="G72" s="410"/>
      <c r="H72" s="410"/>
      <c r="I72" s="410"/>
    </row>
    <row r="73" spans="1:9" ht="15" thickTop="1" thickBot="1">
      <c r="A73" s="409"/>
      <c r="B73" s="409"/>
      <c r="C73" s="409"/>
      <c r="D73" s="44" t="s">
        <v>672</v>
      </c>
      <c r="E73" s="410" t="s">
        <v>699</v>
      </c>
      <c r="F73" s="410"/>
      <c r="G73" s="410"/>
      <c r="H73" s="410"/>
      <c r="I73" s="410"/>
    </row>
    <row r="74" spans="1:9" ht="14.25" thickTop="1"/>
  </sheetData>
  <mergeCells count="81">
    <mergeCell ref="A3:I3"/>
    <mergeCell ref="A4:C10"/>
    <mergeCell ref="E4:I4"/>
    <mergeCell ref="E5:I5"/>
    <mergeCell ref="E6:I6"/>
    <mergeCell ref="E7:I7"/>
    <mergeCell ref="E8:I8"/>
    <mergeCell ref="E9:I9"/>
    <mergeCell ref="E10:I10"/>
    <mergeCell ref="M3:U3"/>
    <mergeCell ref="M4:O10"/>
    <mergeCell ref="Q4:U4"/>
    <mergeCell ref="Q5:U5"/>
    <mergeCell ref="Q6:U6"/>
    <mergeCell ref="Q7:U7"/>
    <mergeCell ref="Q8:U8"/>
    <mergeCell ref="Q9:U9"/>
    <mergeCell ref="Q10:U10"/>
    <mergeCell ref="A12:I12"/>
    <mergeCell ref="A13:C19"/>
    <mergeCell ref="E13:I13"/>
    <mergeCell ref="E14:I14"/>
    <mergeCell ref="E15:I15"/>
    <mergeCell ref="E16:I16"/>
    <mergeCell ref="E17:I17"/>
    <mergeCell ref="E18:I18"/>
    <mergeCell ref="E19:I19"/>
    <mergeCell ref="A21:I21"/>
    <mergeCell ref="A22:C28"/>
    <mergeCell ref="E22:I22"/>
    <mergeCell ref="E23:I23"/>
    <mergeCell ref="E24:I24"/>
    <mergeCell ref="E25:I25"/>
    <mergeCell ref="E26:I26"/>
    <mergeCell ref="E27:I27"/>
    <mergeCell ref="E28:I28"/>
    <mergeCell ref="A30:I30"/>
    <mergeCell ref="A31:C37"/>
    <mergeCell ref="E31:I31"/>
    <mergeCell ref="E32:I32"/>
    <mergeCell ref="E33:I33"/>
    <mergeCell ref="E34:I34"/>
    <mergeCell ref="E35:I35"/>
    <mergeCell ref="E36:I36"/>
    <mergeCell ref="E37:I37"/>
    <mergeCell ref="A39:I39"/>
    <mergeCell ref="A40:C46"/>
    <mergeCell ref="E40:I40"/>
    <mergeCell ref="E41:I41"/>
    <mergeCell ref="E42:I42"/>
    <mergeCell ref="E43:I43"/>
    <mergeCell ref="E44:I44"/>
    <mergeCell ref="E45:I45"/>
    <mergeCell ref="E46:I46"/>
    <mergeCell ref="A48:I48"/>
    <mergeCell ref="A49:C55"/>
    <mergeCell ref="E49:I49"/>
    <mergeCell ref="E50:I50"/>
    <mergeCell ref="E51:I51"/>
    <mergeCell ref="E52:I52"/>
    <mergeCell ref="E53:I53"/>
    <mergeCell ref="E54:I54"/>
    <mergeCell ref="E55:I55"/>
    <mergeCell ref="A57:I57"/>
    <mergeCell ref="A58:C64"/>
    <mergeCell ref="E58:I58"/>
    <mergeCell ref="E59:I59"/>
    <mergeCell ref="E60:I60"/>
    <mergeCell ref="E61:I61"/>
    <mergeCell ref="E62:I62"/>
    <mergeCell ref="E63:I63"/>
    <mergeCell ref="E64:I64"/>
    <mergeCell ref="A66:I66"/>
    <mergeCell ref="A67:C73"/>
    <mergeCell ref="E67:I67"/>
    <mergeCell ref="E68:I68"/>
    <mergeCell ref="E69:I69"/>
    <mergeCell ref="E70:I70"/>
    <mergeCell ref="E71:I71"/>
    <mergeCell ref="E72:I72"/>
    <mergeCell ref="E73:I73"/>
  </mergeCells>
  <phoneticPr fontId="5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 codeName="Sheet27">
    <tabColor rgb="FFFFFF00"/>
  </sheetPr>
  <dimension ref="A2:M49"/>
  <sheetViews>
    <sheetView zoomScale="80" zoomScaleNormal="80" workbookViewId="0">
      <pane xSplit="13" ySplit="4" topLeftCell="N5" activePane="bottomRight" state="frozen"/>
      <selection pane="topRight" activeCell="N1" sqref="N1"/>
      <selection pane="bottomLeft" activeCell="A5" sqref="A5"/>
      <selection pane="bottomRight" activeCell="G30" sqref="G30"/>
    </sheetView>
  </sheetViews>
  <sheetFormatPr defaultRowHeight="13.5"/>
  <cols>
    <col min="1" max="1" width="28.83203125" style="1" customWidth="1"/>
    <col min="2" max="2" width="15.5" style="62" customWidth="1"/>
    <col min="3" max="3" width="17.33203125" style="57" customWidth="1"/>
    <col min="4" max="4" width="9.33203125" style="57"/>
    <col min="5" max="5" width="13.6640625" style="57" customWidth="1"/>
    <col min="6" max="13" width="9.33203125" style="57"/>
    <col min="14" max="16384" width="9.33203125" style="1"/>
  </cols>
  <sheetData>
    <row r="2" spans="1:13" ht="14.25" thickBot="1">
      <c r="M2"/>
    </row>
    <row r="3" spans="1:13" ht="18" customHeight="1" thickTop="1" thickBot="1">
      <c r="A3" s="515" t="s">
        <v>718</v>
      </c>
      <c r="B3" s="515"/>
      <c r="C3" s="516" t="s">
        <v>719</v>
      </c>
      <c r="D3" s="516" t="s">
        <v>819</v>
      </c>
      <c r="E3" s="516" t="s">
        <v>827</v>
      </c>
      <c r="F3" s="516" t="s">
        <v>818</v>
      </c>
      <c r="G3" s="516" t="s">
        <v>820</v>
      </c>
      <c r="H3" s="515" t="s">
        <v>809</v>
      </c>
      <c r="I3" s="515"/>
      <c r="J3" s="515" t="s">
        <v>810</v>
      </c>
      <c r="K3" s="515"/>
      <c r="L3" s="515" t="s">
        <v>720</v>
      </c>
      <c r="M3" s="515" t="s">
        <v>721</v>
      </c>
    </row>
    <row r="4" spans="1:13" ht="17.25" customHeight="1" thickTop="1" thickBot="1">
      <c r="A4" s="515"/>
      <c r="B4" s="515"/>
      <c r="C4" s="516"/>
      <c r="D4" s="516"/>
      <c r="E4" s="516"/>
      <c r="F4" s="516"/>
      <c r="G4" s="516"/>
      <c r="H4" s="64" t="s">
        <v>811</v>
      </c>
      <c r="I4" s="64" t="s">
        <v>812</v>
      </c>
      <c r="J4" s="64" t="s">
        <v>814</v>
      </c>
      <c r="K4" s="64" t="s">
        <v>813</v>
      </c>
      <c r="L4" s="515"/>
      <c r="M4" s="515"/>
    </row>
    <row r="5" spans="1:13" ht="144.75" customHeight="1" thickTop="1" thickBot="1">
      <c r="A5" s="58"/>
      <c r="B5" s="63" t="s">
        <v>815</v>
      </c>
      <c r="C5" s="60" t="s">
        <v>767</v>
      </c>
      <c r="D5" s="60" t="s">
        <v>722</v>
      </c>
      <c r="E5" s="61" t="s">
        <v>9</v>
      </c>
      <c r="F5" s="61">
        <v>30</v>
      </c>
      <c r="G5" s="61">
        <v>4</v>
      </c>
      <c r="H5" s="61">
        <v>40</v>
      </c>
      <c r="I5" s="61">
        <v>50</v>
      </c>
      <c r="J5" s="61">
        <v>12</v>
      </c>
      <c r="K5" s="61">
        <v>20</v>
      </c>
      <c r="L5" s="61"/>
      <c r="M5" s="61"/>
    </row>
    <row r="6" spans="1:13" ht="144.75" customHeight="1" thickTop="1" thickBot="1">
      <c r="A6" s="58"/>
      <c r="B6" s="63" t="s">
        <v>773</v>
      </c>
      <c r="C6" s="60" t="s">
        <v>774</v>
      </c>
      <c r="D6" s="60" t="s">
        <v>722</v>
      </c>
      <c r="E6" s="61" t="s">
        <v>9</v>
      </c>
      <c r="F6" s="61">
        <v>10</v>
      </c>
      <c r="G6" s="61">
        <v>3</v>
      </c>
      <c r="H6" s="61">
        <v>47</v>
      </c>
      <c r="I6" s="61">
        <v>59</v>
      </c>
      <c r="J6" s="61">
        <v>14</v>
      </c>
      <c r="K6" s="61">
        <v>24</v>
      </c>
      <c r="L6" s="60" t="s">
        <v>775</v>
      </c>
      <c r="M6" s="61"/>
    </row>
    <row r="7" spans="1:13" ht="144.75" customHeight="1" thickTop="1" thickBot="1">
      <c r="A7" s="58"/>
      <c r="B7" s="63" t="s">
        <v>733</v>
      </c>
      <c r="C7" s="60" t="s">
        <v>734</v>
      </c>
      <c r="D7" s="60" t="s">
        <v>722</v>
      </c>
      <c r="E7" s="61" t="s">
        <v>9</v>
      </c>
      <c r="F7" s="61">
        <v>8</v>
      </c>
      <c r="G7" s="61">
        <v>2</v>
      </c>
      <c r="H7" s="61">
        <v>66</v>
      </c>
      <c r="I7" s="61">
        <v>82</v>
      </c>
      <c r="J7" s="61">
        <v>20</v>
      </c>
      <c r="K7" s="61">
        <v>33</v>
      </c>
      <c r="L7" s="61"/>
      <c r="M7" s="61"/>
    </row>
    <row r="8" spans="1:13" ht="144.75" customHeight="1" thickTop="1" thickBot="1">
      <c r="A8" s="58"/>
      <c r="B8" s="63" t="s">
        <v>411</v>
      </c>
      <c r="C8" s="60" t="s">
        <v>785</v>
      </c>
      <c r="D8" s="60" t="s">
        <v>722</v>
      </c>
      <c r="E8" s="61" t="s">
        <v>9</v>
      </c>
      <c r="F8" s="61">
        <v>3</v>
      </c>
      <c r="G8" s="61">
        <v>3</v>
      </c>
      <c r="H8" s="61">
        <v>40</v>
      </c>
      <c r="I8" s="61">
        <v>50</v>
      </c>
      <c r="J8" s="61">
        <v>12</v>
      </c>
      <c r="K8" s="61">
        <v>20</v>
      </c>
      <c r="L8" s="61"/>
      <c r="M8" s="61"/>
    </row>
    <row r="9" spans="1:13" ht="144.75" customHeight="1" thickTop="1" thickBot="1">
      <c r="A9" s="58"/>
      <c r="B9" s="63" t="s">
        <v>727</v>
      </c>
      <c r="C9" s="60" t="s">
        <v>728</v>
      </c>
      <c r="D9" s="60" t="s">
        <v>722</v>
      </c>
      <c r="E9" s="61" t="s">
        <v>9</v>
      </c>
      <c r="F9" s="61">
        <v>8</v>
      </c>
      <c r="G9" s="61">
        <v>2</v>
      </c>
      <c r="H9" s="61">
        <v>60</v>
      </c>
      <c r="I9" s="61">
        <v>75</v>
      </c>
      <c r="J9" s="61">
        <v>18</v>
      </c>
      <c r="K9" s="61">
        <v>30</v>
      </c>
      <c r="L9" s="61"/>
      <c r="M9" s="61"/>
    </row>
    <row r="10" spans="1:13" ht="144.75" customHeight="1" thickTop="1" thickBot="1">
      <c r="A10" s="58"/>
      <c r="B10" s="63" t="s">
        <v>729</v>
      </c>
      <c r="C10" s="60" t="s">
        <v>730</v>
      </c>
      <c r="D10" s="60" t="s">
        <v>722</v>
      </c>
      <c r="E10" s="61" t="s">
        <v>9</v>
      </c>
      <c r="F10" s="61">
        <v>13</v>
      </c>
      <c r="G10" s="61">
        <v>2</v>
      </c>
      <c r="H10" s="61">
        <v>55</v>
      </c>
      <c r="I10" s="61">
        <v>69</v>
      </c>
      <c r="J10" s="61">
        <v>17</v>
      </c>
      <c r="K10" s="61">
        <v>28</v>
      </c>
      <c r="L10" s="61"/>
      <c r="M10" s="61"/>
    </row>
    <row r="11" spans="1:13" ht="144.75" customHeight="1" thickTop="1" thickBot="1">
      <c r="A11" s="58"/>
      <c r="B11" s="63" t="s">
        <v>724</v>
      </c>
      <c r="C11" s="60" t="s">
        <v>725</v>
      </c>
      <c r="D11" s="60" t="s">
        <v>722</v>
      </c>
      <c r="E11" s="61" t="s">
        <v>9</v>
      </c>
      <c r="F11" s="61">
        <v>3</v>
      </c>
      <c r="G11" s="61">
        <v>1</v>
      </c>
      <c r="H11" s="61">
        <v>20</v>
      </c>
      <c r="I11" s="61">
        <v>25</v>
      </c>
      <c r="J11" s="61">
        <v>6</v>
      </c>
      <c r="K11" s="61">
        <v>10</v>
      </c>
      <c r="L11" s="60" t="s">
        <v>726</v>
      </c>
      <c r="M11" s="61"/>
    </row>
    <row r="12" spans="1:13" ht="144.75" customHeight="1" thickTop="1" thickBot="1">
      <c r="A12" s="58"/>
      <c r="B12" s="63" t="s">
        <v>731</v>
      </c>
      <c r="C12" s="60" t="s">
        <v>732</v>
      </c>
      <c r="D12" s="60" t="s">
        <v>722</v>
      </c>
      <c r="E12" s="61" t="s">
        <v>9</v>
      </c>
      <c r="F12" s="61">
        <v>7</v>
      </c>
      <c r="G12" s="61">
        <v>1</v>
      </c>
      <c r="H12" s="61">
        <v>30</v>
      </c>
      <c r="I12" s="61">
        <v>38</v>
      </c>
      <c r="J12" s="61">
        <v>9</v>
      </c>
      <c r="K12" s="61">
        <v>15</v>
      </c>
      <c r="L12" s="61"/>
      <c r="M12" s="61"/>
    </row>
    <row r="13" spans="1:13" ht="144.75" customHeight="1" thickTop="1" thickBot="1">
      <c r="A13" s="58"/>
      <c r="B13" s="63" t="s">
        <v>735</v>
      </c>
      <c r="C13" s="60" t="s">
        <v>736</v>
      </c>
      <c r="D13" s="60" t="s">
        <v>737</v>
      </c>
      <c r="E13" s="61" t="s">
        <v>9</v>
      </c>
      <c r="F13" s="61">
        <v>6</v>
      </c>
      <c r="G13" s="61">
        <v>2</v>
      </c>
      <c r="H13" s="61">
        <v>45</v>
      </c>
      <c r="I13" s="61">
        <v>57</v>
      </c>
      <c r="J13" s="61">
        <v>14</v>
      </c>
      <c r="K13" s="61">
        <v>23</v>
      </c>
      <c r="L13" s="61"/>
      <c r="M13" s="61"/>
    </row>
    <row r="14" spans="1:13" ht="144.75" customHeight="1" thickTop="1" thickBot="1">
      <c r="A14" s="58"/>
      <c r="B14" s="63" t="s">
        <v>847</v>
      </c>
      <c r="C14" s="60">
        <v>5</v>
      </c>
      <c r="D14" s="60">
        <v>3</v>
      </c>
      <c r="E14" s="61" t="s">
        <v>9</v>
      </c>
      <c r="F14" s="61"/>
      <c r="G14" s="61">
        <v>2</v>
      </c>
      <c r="H14" s="61"/>
      <c r="I14" s="61">
        <v>45</v>
      </c>
      <c r="J14" s="61">
        <v>11</v>
      </c>
      <c r="K14" s="61"/>
      <c r="L14" s="61"/>
      <c r="M14" s="61"/>
    </row>
    <row r="15" spans="1:13" ht="144.75" customHeight="1" thickTop="1" thickBot="1">
      <c r="A15" s="58"/>
      <c r="B15" s="63" t="s">
        <v>738</v>
      </c>
      <c r="C15" s="60" t="s">
        <v>739</v>
      </c>
      <c r="D15" s="60" t="s">
        <v>722</v>
      </c>
      <c r="E15" s="61" t="s">
        <v>9</v>
      </c>
      <c r="F15" s="61">
        <v>7</v>
      </c>
      <c r="G15" s="61">
        <v>1</v>
      </c>
      <c r="H15" s="61">
        <v>70</v>
      </c>
      <c r="I15" s="61">
        <v>88</v>
      </c>
      <c r="J15" s="61">
        <v>21</v>
      </c>
      <c r="K15" s="61">
        <v>35</v>
      </c>
      <c r="L15" s="61"/>
      <c r="M15" s="61"/>
    </row>
    <row r="16" spans="1:13" ht="144.75" customHeight="1" thickTop="1" thickBot="1">
      <c r="A16" s="58"/>
      <c r="B16" s="63" t="s">
        <v>740</v>
      </c>
      <c r="C16" s="60" t="s">
        <v>741</v>
      </c>
      <c r="D16" s="60" t="s">
        <v>722</v>
      </c>
      <c r="E16" s="61" t="s">
        <v>9</v>
      </c>
      <c r="F16" s="61">
        <v>7</v>
      </c>
      <c r="G16" s="61">
        <v>1</v>
      </c>
      <c r="H16" s="61">
        <v>28</v>
      </c>
      <c r="I16" s="61">
        <v>35</v>
      </c>
      <c r="J16" s="61">
        <v>9</v>
      </c>
      <c r="K16" s="61">
        <v>14</v>
      </c>
      <c r="L16" s="61"/>
      <c r="M16" s="61"/>
    </row>
    <row r="17" spans="1:13" ht="144.75" customHeight="1" thickTop="1" thickBot="1">
      <c r="A17" s="58"/>
      <c r="B17" s="63" t="s">
        <v>742</v>
      </c>
      <c r="C17" s="60" t="s">
        <v>743</v>
      </c>
      <c r="D17" s="60" t="s">
        <v>722</v>
      </c>
      <c r="E17" s="61" t="s">
        <v>9</v>
      </c>
      <c r="F17" s="61">
        <v>6</v>
      </c>
      <c r="G17" s="61">
        <v>3</v>
      </c>
      <c r="H17" s="61">
        <v>35</v>
      </c>
      <c r="I17" s="61">
        <v>44</v>
      </c>
      <c r="J17" s="61">
        <v>11</v>
      </c>
      <c r="K17" s="61">
        <v>18</v>
      </c>
      <c r="L17" s="61"/>
      <c r="M17" s="61"/>
    </row>
    <row r="18" spans="1:13" ht="144.75" customHeight="1" thickTop="1" thickBot="1">
      <c r="A18" s="58"/>
      <c r="B18" s="63" t="s">
        <v>744</v>
      </c>
      <c r="C18" s="60" t="s">
        <v>745</v>
      </c>
      <c r="D18" s="60" t="s">
        <v>722</v>
      </c>
      <c r="E18" s="61" t="s">
        <v>9</v>
      </c>
      <c r="F18" s="61">
        <v>3</v>
      </c>
      <c r="G18" s="61">
        <v>1</v>
      </c>
      <c r="H18" s="61">
        <v>8</v>
      </c>
      <c r="I18" s="61">
        <v>10</v>
      </c>
      <c r="J18" s="61">
        <v>3</v>
      </c>
      <c r="K18" s="61">
        <v>4</v>
      </c>
      <c r="L18" s="61"/>
      <c r="M18" s="61"/>
    </row>
    <row r="19" spans="1:13" ht="144.75" customHeight="1" thickTop="1" thickBot="1">
      <c r="A19" s="58"/>
      <c r="B19" s="63" t="s">
        <v>746</v>
      </c>
      <c r="C19" s="60" t="s">
        <v>747</v>
      </c>
      <c r="D19" s="60" t="s">
        <v>722</v>
      </c>
      <c r="E19" s="61" t="s">
        <v>9</v>
      </c>
      <c r="F19" s="61">
        <v>8</v>
      </c>
      <c r="G19" s="61">
        <v>1</v>
      </c>
      <c r="H19" s="61">
        <v>40</v>
      </c>
      <c r="I19" s="61">
        <v>50</v>
      </c>
      <c r="J19" s="61">
        <v>12</v>
      </c>
      <c r="K19" s="61">
        <v>20</v>
      </c>
      <c r="L19" s="61"/>
      <c r="M19" s="61"/>
    </row>
    <row r="20" spans="1:13" ht="144.75" customHeight="1" thickTop="1" thickBot="1">
      <c r="A20" s="58"/>
      <c r="B20" s="63" t="s">
        <v>748</v>
      </c>
      <c r="C20" s="60" t="s">
        <v>749</v>
      </c>
      <c r="D20" s="60" t="s">
        <v>722</v>
      </c>
      <c r="E20" s="61" t="s">
        <v>9</v>
      </c>
      <c r="F20" s="61">
        <v>8</v>
      </c>
      <c r="G20" s="61">
        <v>2</v>
      </c>
      <c r="H20" s="61">
        <v>24</v>
      </c>
      <c r="I20" s="61">
        <v>30</v>
      </c>
      <c r="J20" s="61">
        <v>8</v>
      </c>
      <c r="K20" s="61">
        <v>12</v>
      </c>
      <c r="L20" s="60" t="s">
        <v>750</v>
      </c>
      <c r="M20" s="61"/>
    </row>
    <row r="21" spans="1:13" ht="144.75" customHeight="1" thickTop="1" thickBot="1">
      <c r="A21" s="58"/>
      <c r="B21" s="63" t="s">
        <v>751</v>
      </c>
      <c r="C21" s="60" t="s">
        <v>752</v>
      </c>
      <c r="D21" s="60" t="s">
        <v>722</v>
      </c>
      <c r="E21" s="61" t="s">
        <v>9</v>
      </c>
      <c r="F21" s="61">
        <v>5</v>
      </c>
      <c r="G21" s="61">
        <v>2</v>
      </c>
      <c r="H21" s="61">
        <v>26</v>
      </c>
      <c r="I21" s="61">
        <v>33</v>
      </c>
      <c r="J21" s="61">
        <v>8</v>
      </c>
      <c r="K21" s="61">
        <v>13</v>
      </c>
      <c r="L21" s="61"/>
      <c r="M21" s="61"/>
    </row>
    <row r="22" spans="1:13" ht="144.75" customHeight="1" thickTop="1" thickBot="1">
      <c r="A22" s="58"/>
      <c r="B22" s="63" t="s">
        <v>754</v>
      </c>
      <c r="C22" s="60" t="s">
        <v>755</v>
      </c>
      <c r="D22" s="60" t="s">
        <v>722</v>
      </c>
      <c r="E22" s="61" t="s">
        <v>9</v>
      </c>
      <c r="F22" s="61">
        <v>6</v>
      </c>
      <c r="G22" s="61">
        <v>1</v>
      </c>
      <c r="H22" s="61">
        <v>50</v>
      </c>
      <c r="I22" s="61">
        <v>63</v>
      </c>
      <c r="J22" s="61">
        <v>15</v>
      </c>
      <c r="K22" s="61">
        <v>25</v>
      </c>
      <c r="L22" s="61"/>
      <c r="M22" s="61"/>
    </row>
    <row r="23" spans="1:13" ht="144.75" customHeight="1" thickTop="1" thickBot="1">
      <c r="A23" s="58"/>
      <c r="B23" s="63" t="s">
        <v>756</v>
      </c>
      <c r="C23" s="60" t="s">
        <v>757</v>
      </c>
      <c r="D23" s="60" t="s">
        <v>722</v>
      </c>
      <c r="E23" s="61" t="s">
        <v>9</v>
      </c>
      <c r="F23" s="61">
        <v>8</v>
      </c>
      <c r="G23" s="61">
        <v>2</v>
      </c>
      <c r="H23" s="61">
        <v>36</v>
      </c>
      <c r="I23" s="61">
        <v>45</v>
      </c>
      <c r="J23" s="61">
        <v>11</v>
      </c>
      <c r="K23" s="61">
        <v>18</v>
      </c>
      <c r="L23" s="61"/>
      <c r="M23" s="61"/>
    </row>
    <row r="24" spans="1:13" ht="144.75" customHeight="1" thickTop="1" thickBot="1">
      <c r="A24" s="58"/>
      <c r="B24" s="63" t="s">
        <v>399</v>
      </c>
      <c r="C24" s="72" t="s">
        <v>758</v>
      </c>
      <c r="D24" s="72" t="s">
        <v>722</v>
      </c>
      <c r="E24" s="12" t="s">
        <v>829</v>
      </c>
      <c r="F24" s="73">
        <v>16</v>
      </c>
      <c r="G24" s="73">
        <v>2</v>
      </c>
      <c r="H24" s="73">
        <v>44</v>
      </c>
      <c r="I24" s="73">
        <v>55</v>
      </c>
      <c r="J24" s="73">
        <v>13</v>
      </c>
      <c r="K24" s="73">
        <v>22</v>
      </c>
      <c r="L24" s="73"/>
      <c r="M24" s="73"/>
    </row>
    <row r="25" spans="1:13" ht="144.75" customHeight="1" thickTop="1" thickBot="1">
      <c r="A25" s="58"/>
      <c r="B25" s="63" t="s">
        <v>759</v>
      </c>
      <c r="C25" s="72" t="s">
        <v>760</v>
      </c>
      <c r="D25" s="72" t="s">
        <v>722</v>
      </c>
      <c r="E25" s="12" t="s">
        <v>828</v>
      </c>
      <c r="F25" s="73">
        <v>7</v>
      </c>
      <c r="G25" s="73">
        <v>1</v>
      </c>
      <c r="H25" s="73">
        <v>54</v>
      </c>
      <c r="I25" s="73">
        <v>68</v>
      </c>
      <c r="J25" s="73">
        <v>16</v>
      </c>
      <c r="K25" s="73">
        <v>27</v>
      </c>
      <c r="L25" s="73"/>
      <c r="M25" s="73"/>
    </row>
    <row r="26" spans="1:13" ht="144.75" customHeight="1" thickTop="1" thickBot="1">
      <c r="A26" s="58"/>
      <c r="B26" s="63" t="s">
        <v>796</v>
      </c>
      <c r="C26" s="72" t="s">
        <v>797</v>
      </c>
      <c r="D26" s="72" t="s">
        <v>722</v>
      </c>
      <c r="E26" s="12" t="s">
        <v>798</v>
      </c>
      <c r="F26" s="73">
        <v>7</v>
      </c>
      <c r="G26" s="73">
        <v>2</v>
      </c>
      <c r="H26" s="73">
        <v>40</v>
      </c>
      <c r="I26" s="73">
        <v>50</v>
      </c>
      <c r="J26" s="73">
        <v>12</v>
      </c>
      <c r="K26" s="73">
        <v>20</v>
      </c>
      <c r="L26" s="73"/>
      <c r="M26" s="73"/>
    </row>
    <row r="27" spans="1:13" ht="144.75" customHeight="1" thickTop="1" thickBot="1">
      <c r="A27" s="59"/>
      <c r="B27" s="63" t="s">
        <v>806</v>
      </c>
      <c r="C27" s="72" t="s">
        <v>807</v>
      </c>
      <c r="D27" s="72" t="s">
        <v>722</v>
      </c>
      <c r="E27" s="12" t="s">
        <v>808</v>
      </c>
      <c r="F27" s="74">
        <v>8</v>
      </c>
      <c r="G27" s="74">
        <v>2</v>
      </c>
      <c r="H27" s="74">
        <v>34</v>
      </c>
      <c r="I27" s="74">
        <v>43</v>
      </c>
      <c r="J27" s="74">
        <v>10</v>
      </c>
      <c r="K27" s="74">
        <v>17</v>
      </c>
      <c r="L27" s="72"/>
      <c r="M27" s="72"/>
    </row>
    <row r="28" spans="1:13" ht="144.75" customHeight="1" thickTop="1" thickBot="1">
      <c r="A28" s="58"/>
      <c r="B28" s="63" t="s">
        <v>824</v>
      </c>
      <c r="C28" s="72" t="s">
        <v>825</v>
      </c>
      <c r="D28" s="72" t="s">
        <v>722</v>
      </c>
      <c r="E28" s="12" t="s">
        <v>723</v>
      </c>
      <c r="F28" s="73">
        <v>20</v>
      </c>
      <c r="G28" s="73">
        <v>2</v>
      </c>
      <c r="H28" s="73">
        <v>40</v>
      </c>
      <c r="I28" s="73">
        <v>50</v>
      </c>
      <c r="J28" s="73">
        <v>12</v>
      </c>
      <c r="K28" s="73">
        <v>20</v>
      </c>
      <c r="L28" s="73"/>
      <c r="M28" s="73"/>
    </row>
    <row r="29" spans="1:13" ht="144.75" customHeight="1" thickTop="1" thickBot="1">
      <c r="A29" s="58"/>
      <c r="B29" s="63" t="s">
        <v>761</v>
      </c>
      <c r="C29" s="60" t="s">
        <v>762</v>
      </c>
      <c r="D29" s="60" t="s">
        <v>722</v>
      </c>
      <c r="E29" s="61" t="s">
        <v>9</v>
      </c>
      <c r="F29" s="61">
        <v>8</v>
      </c>
      <c r="G29" s="61">
        <v>2</v>
      </c>
      <c r="H29" s="61">
        <v>28</v>
      </c>
      <c r="I29" s="61">
        <v>35</v>
      </c>
      <c r="J29" s="61">
        <v>9</v>
      </c>
      <c r="K29" s="61">
        <v>14</v>
      </c>
      <c r="L29" s="61"/>
      <c r="M29" s="61"/>
    </row>
    <row r="30" spans="1:13" ht="144.75" customHeight="1" thickTop="1" thickBot="1">
      <c r="A30" s="58"/>
      <c r="B30" s="63" t="s">
        <v>763</v>
      </c>
      <c r="C30" s="60" t="s">
        <v>764</v>
      </c>
      <c r="D30" s="60" t="s">
        <v>722</v>
      </c>
      <c r="E30" s="61" t="s">
        <v>9</v>
      </c>
      <c r="F30" s="61">
        <v>8</v>
      </c>
      <c r="G30" s="61">
        <v>1</v>
      </c>
      <c r="H30" s="61">
        <v>16</v>
      </c>
      <c r="I30" s="61">
        <v>20</v>
      </c>
      <c r="J30" s="61">
        <v>5</v>
      </c>
      <c r="K30" s="61">
        <v>8</v>
      </c>
      <c r="L30" s="61"/>
      <c r="M30" s="61"/>
    </row>
    <row r="31" spans="1:13" ht="144.75" customHeight="1" thickTop="1" thickBot="1">
      <c r="A31" s="58"/>
      <c r="B31" s="63" t="s">
        <v>1588</v>
      </c>
      <c r="C31" s="60" t="s">
        <v>1589</v>
      </c>
      <c r="D31" s="60" t="s">
        <v>722</v>
      </c>
      <c r="E31" s="61" t="s">
        <v>9</v>
      </c>
      <c r="F31" s="61">
        <v>6</v>
      </c>
      <c r="G31" s="61">
        <v>2</v>
      </c>
      <c r="H31" s="61">
        <v>42</v>
      </c>
      <c r="I31" s="61">
        <v>53</v>
      </c>
      <c r="J31" s="61">
        <v>13</v>
      </c>
      <c r="K31" s="61">
        <v>21</v>
      </c>
      <c r="L31" s="61"/>
      <c r="M31" s="61"/>
    </row>
    <row r="32" spans="1:13" ht="144.75" customHeight="1" thickTop="1" thickBot="1">
      <c r="A32" s="58"/>
      <c r="B32" s="63" t="s">
        <v>765</v>
      </c>
      <c r="C32" s="60" t="s">
        <v>766</v>
      </c>
      <c r="D32" s="60" t="s">
        <v>722</v>
      </c>
      <c r="E32" s="61" t="s">
        <v>9</v>
      </c>
      <c r="F32" s="61">
        <v>5</v>
      </c>
      <c r="G32" s="61">
        <v>1</v>
      </c>
      <c r="H32" s="61">
        <v>62</v>
      </c>
      <c r="I32" s="61">
        <v>78</v>
      </c>
      <c r="J32" s="61">
        <v>19</v>
      </c>
      <c r="K32" s="61">
        <v>31</v>
      </c>
      <c r="L32" s="61"/>
      <c r="M32" s="61"/>
    </row>
    <row r="33" spans="1:13" ht="144.75" customHeight="1" thickTop="1" thickBot="1">
      <c r="A33" s="58"/>
      <c r="B33" s="63" t="s">
        <v>768</v>
      </c>
      <c r="C33" s="60" t="s">
        <v>769</v>
      </c>
      <c r="D33" s="60" t="s">
        <v>722</v>
      </c>
      <c r="E33" s="61" t="s">
        <v>9</v>
      </c>
      <c r="F33" s="61">
        <v>8</v>
      </c>
      <c r="G33" s="61">
        <v>2</v>
      </c>
      <c r="H33" s="61">
        <v>36</v>
      </c>
      <c r="I33" s="61">
        <v>45</v>
      </c>
      <c r="J33" s="61">
        <v>11</v>
      </c>
      <c r="K33" s="61">
        <v>18</v>
      </c>
      <c r="L33" s="61"/>
      <c r="M33" s="61"/>
    </row>
    <row r="34" spans="1:13" ht="144.75" customHeight="1" thickTop="1" thickBot="1">
      <c r="A34" s="58"/>
      <c r="B34" s="63" t="s">
        <v>405</v>
      </c>
      <c r="C34" s="60" t="s">
        <v>770</v>
      </c>
      <c r="D34" s="60" t="s">
        <v>722</v>
      </c>
      <c r="E34" s="61" t="s">
        <v>9</v>
      </c>
      <c r="F34" s="61">
        <v>8</v>
      </c>
      <c r="G34" s="61">
        <v>2</v>
      </c>
      <c r="H34" s="61">
        <v>20</v>
      </c>
      <c r="I34" s="61">
        <v>25</v>
      </c>
      <c r="J34" s="61">
        <v>6</v>
      </c>
      <c r="K34" s="61">
        <v>10</v>
      </c>
      <c r="L34" s="60" t="s">
        <v>821</v>
      </c>
      <c r="M34" s="61"/>
    </row>
    <row r="35" spans="1:13" ht="144.75" customHeight="1" thickTop="1" thickBot="1">
      <c r="A35" s="58"/>
      <c r="B35" s="63" t="s">
        <v>771</v>
      </c>
      <c r="C35" s="60" t="s">
        <v>772</v>
      </c>
      <c r="D35" s="60" t="s">
        <v>722</v>
      </c>
      <c r="E35" s="61" t="s">
        <v>9</v>
      </c>
      <c r="F35" s="61">
        <v>8</v>
      </c>
      <c r="G35" s="61">
        <v>2</v>
      </c>
      <c r="H35" s="61">
        <v>48</v>
      </c>
      <c r="I35" s="61">
        <v>60</v>
      </c>
      <c r="J35" s="61">
        <v>15</v>
      </c>
      <c r="K35" s="61">
        <v>24</v>
      </c>
      <c r="L35" s="61"/>
      <c r="M35" s="61"/>
    </row>
    <row r="36" spans="1:13" ht="144.75" customHeight="1" thickTop="1" thickBot="1">
      <c r="A36" s="58"/>
      <c r="B36" s="63" t="s">
        <v>776</v>
      </c>
      <c r="C36" s="60" t="s">
        <v>777</v>
      </c>
      <c r="D36" s="60" t="s">
        <v>722</v>
      </c>
      <c r="E36" s="61" t="s">
        <v>9</v>
      </c>
      <c r="F36" s="61">
        <v>5</v>
      </c>
      <c r="G36" s="61">
        <v>1</v>
      </c>
      <c r="H36" s="61">
        <v>30</v>
      </c>
      <c r="I36" s="61">
        <v>38</v>
      </c>
      <c r="J36" s="61">
        <v>9</v>
      </c>
      <c r="K36" s="61">
        <v>15</v>
      </c>
      <c r="L36" s="60" t="s">
        <v>778</v>
      </c>
      <c r="M36" s="61"/>
    </row>
    <row r="37" spans="1:13" ht="144.75" customHeight="1" thickTop="1" thickBot="1">
      <c r="A37" s="58"/>
      <c r="B37" s="63" t="s">
        <v>779</v>
      </c>
      <c r="C37" s="60" t="s">
        <v>780</v>
      </c>
      <c r="D37" s="60" t="s">
        <v>722</v>
      </c>
      <c r="E37" s="61" t="s">
        <v>9</v>
      </c>
      <c r="F37" s="61">
        <v>5</v>
      </c>
      <c r="G37" s="61">
        <v>1</v>
      </c>
      <c r="H37" s="61">
        <v>40</v>
      </c>
      <c r="I37" s="61">
        <v>50</v>
      </c>
      <c r="J37" s="61">
        <v>12</v>
      </c>
      <c r="K37" s="61">
        <v>20</v>
      </c>
      <c r="L37" s="61"/>
      <c r="M37" s="61"/>
    </row>
    <row r="38" spans="1:13" ht="144.75" customHeight="1" thickTop="1" thickBot="1">
      <c r="A38" s="58"/>
      <c r="B38" s="63" t="s">
        <v>781</v>
      </c>
      <c r="C38" s="60" t="s">
        <v>782</v>
      </c>
      <c r="D38" s="60" t="s">
        <v>722</v>
      </c>
      <c r="E38" s="61" t="s">
        <v>9</v>
      </c>
      <c r="F38" s="61">
        <v>9</v>
      </c>
      <c r="G38" s="61">
        <v>2</v>
      </c>
      <c r="H38" s="61">
        <v>36</v>
      </c>
      <c r="I38" s="61">
        <v>45</v>
      </c>
      <c r="J38" s="61">
        <v>11</v>
      </c>
      <c r="K38" s="61">
        <v>18</v>
      </c>
      <c r="L38" s="61"/>
      <c r="M38" s="61"/>
    </row>
    <row r="39" spans="1:13" ht="144.75" customHeight="1" thickTop="1" thickBot="1">
      <c r="A39" s="58"/>
      <c r="B39" s="63" t="s">
        <v>783</v>
      </c>
      <c r="C39" s="60" t="s">
        <v>784</v>
      </c>
      <c r="D39" s="60" t="s">
        <v>722</v>
      </c>
      <c r="E39" s="61" t="s">
        <v>9</v>
      </c>
      <c r="F39" s="61">
        <v>5</v>
      </c>
      <c r="G39" s="61">
        <v>1</v>
      </c>
      <c r="H39" s="61">
        <v>8</v>
      </c>
      <c r="I39" s="61">
        <v>10</v>
      </c>
      <c r="J39" s="61">
        <v>3</v>
      </c>
      <c r="K39" s="61">
        <v>4</v>
      </c>
      <c r="L39" s="61"/>
      <c r="M39" s="61"/>
    </row>
    <row r="40" spans="1:13" ht="144.75" customHeight="1" thickTop="1" thickBot="1">
      <c r="A40" s="58"/>
      <c r="B40" s="63" t="s">
        <v>786</v>
      </c>
      <c r="C40" s="60" t="s">
        <v>787</v>
      </c>
      <c r="D40" s="60" t="s">
        <v>722</v>
      </c>
      <c r="E40" s="61" t="s">
        <v>9</v>
      </c>
      <c r="F40" s="61">
        <v>15</v>
      </c>
      <c r="G40" s="61">
        <v>3</v>
      </c>
      <c r="H40" s="61">
        <v>29</v>
      </c>
      <c r="I40" s="61">
        <v>36</v>
      </c>
      <c r="J40" s="61">
        <v>9</v>
      </c>
      <c r="K40" s="61">
        <v>15</v>
      </c>
      <c r="L40" s="61"/>
      <c r="M40" s="61"/>
    </row>
    <row r="41" spans="1:13" ht="144.75" customHeight="1" thickTop="1" thickBot="1">
      <c r="A41" s="58"/>
      <c r="B41" s="63" t="s">
        <v>788</v>
      </c>
      <c r="C41" s="60" t="s">
        <v>789</v>
      </c>
      <c r="D41" s="60" t="s">
        <v>722</v>
      </c>
      <c r="E41" s="61" t="s">
        <v>9</v>
      </c>
      <c r="F41" s="61">
        <v>4</v>
      </c>
      <c r="G41" s="61">
        <v>1</v>
      </c>
      <c r="H41" s="61">
        <v>8</v>
      </c>
      <c r="I41" s="61">
        <v>10</v>
      </c>
      <c r="J41" s="61">
        <v>3</v>
      </c>
      <c r="K41" s="61">
        <v>4</v>
      </c>
      <c r="L41" s="61"/>
      <c r="M41" s="61"/>
    </row>
    <row r="42" spans="1:13" ht="144.75" customHeight="1" thickTop="1" thickBot="1">
      <c r="A42" s="58"/>
      <c r="B42" s="63" t="s">
        <v>790</v>
      </c>
      <c r="C42" s="60" t="s">
        <v>791</v>
      </c>
      <c r="D42" s="60" t="s">
        <v>722</v>
      </c>
      <c r="E42" s="61" t="s">
        <v>9</v>
      </c>
      <c r="F42" s="61">
        <v>16</v>
      </c>
      <c r="G42" s="61">
        <v>2</v>
      </c>
      <c r="H42" s="61">
        <v>47</v>
      </c>
      <c r="I42" s="61">
        <v>59</v>
      </c>
      <c r="J42" s="61">
        <v>14</v>
      </c>
      <c r="K42" s="61">
        <v>24</v>
      </c>
      <c r="L42" s="61"/>
      <c r="M42" s="61"/>
    </row>
    <row r="43" spans="1:13" ht="144.75" customHeight="1" thickTop="1" thickBot="1">
      <c r="A43" s="58"/>
      <c r="B43" s="63" t="s">
        <v>792</v>
      </c>
      <c r="C43" s="60" t="s">
        <v>793</v>
      </c>
      <c r="D43" s="60" t="s">
        <v>722</v>
      </c>
      <c r="E43" s="61" t="s">
        <v>9</v>
      </c>
      <c r="F43" s="61">
        <v>12</v>
      </c>
      <c r="G43" s="61">
        <v>2</v>
      </c>
      <c r="H43" s="61">
        <v>30</v>
      </c>
      <c r="I43" s="61">
        <v>38</v>
      </c>
      <c r="J43" s="61">
        <v>9</v>
      </c>
      <c r="K43" s="61">
        <v>15</v>
      </c>
      <c r="L43" s="61"/>
      <c r="M43" s="61"/>
    </row>
    <row r="44" spans="1:13" ht="144.75" customHeight="1" thickTop="1" thickBot="1">
      <c r="A44" s="58"/>
      <c r="B44" s="63" t="s">
        <v>794</v>
      </c>
      <c r="C44" s="60" t="s">
        <v>795</v>
      </c>
      <c r="D44" s="60" t="s">
        <v>722</v>
      </c>
      <c r="E44" s="61" t="s">
        <v>9</v>
      </c>
      <c r="F44" s="61">
        <v>12</v>
      </c>
      <c r="G44" s="61">
        <v>1</v>
      </c>
      <c r="H44" s="61">
        <v>40</v>
      </c>
      <c r="I44" s="61">
        <v>50</v>
      </c>
      <c r="J44" s="61">
        <v>12</v>
      </c>
      <c r="K44" s="61">
        <v>20</v>
      </c>
      <c r="L44" s="61"/>
      <c r="M44" s="61"/>
    </row>
    <row r="45" spans="1:13" ht="144.75" customHeight="1" thickTop="1" thickBot="1">
      <c r="A45" s="58"/>
      <c r="B45" s="63" t="s">
        <v>816</v>
      </c>
      <c r="C45" s="60" t="s">
        <v>799</v>
      </c>
      <c r="D45" s="60" t="s">
        <v>722</v>
      </c>
      <c r="E45" s="61" t="s">
        <v>9</v>
      </c>
      <c r="F45" s="61">
        <v>10</v>
      </c>
      <c r="G45" s="61">
        <v>2</v>
      </c>
      <c r="H45" s="61">
        <v>32</v>
      </c>
      <c r="I45" s="61">
        <v>40</v>
      </c>
      <c r="J45" s="61">
        <v>10</v>
      </c>
      <c r="K45" s="61">
        <v>16</v>
      </c>
      <c r="L45" s="61"/>
      <c r="M45" s="61"/>
    </row>
    <row r="46" spans="1:13" ht="144.75" customHeight="1" thickTop="1" thickBot="1">
      <c r="A46" s="58"/>
      <c r="B46" s="63" t="s">
        <v>817</v>
      </c>
      <c r="C46" s="60" t="s">
        <v>800</v>
      </c>
      <c r="D46" s="61" t="s">
        <v>9</v>
      </c>
      <c r="E46" s="61" t="s">
        <v>9</v>
      </c>
      <c r="F46" s="61"/>
      <c r="G46" s="61">
        <v>3</v>
      </c>
      <c r="H46" s="61" t="s">
        <v>801</v>
      </c>
      <c r="I46" s="61">
        <v>46</v>
      </c>
      <c r="J46" s="61" t="s">
        <v>801</v>
      </c>
      <c r="K46" s="61">
        <v>19</v>
      </c>
      <c r="L46" s="61"/>
      <c r="M46" s="60" t="s">
        <v>278</v>
      </c>
    </row>
    <row r="47" spans="1:13" ht="144.75" customHeight="1" thickTop="1" thickBot="1">
      <c r="A47" s="58"/>
      <c r="B47" s="63" t="s">
        <v>802</v>
      </c>
      <c r="C47" s="60" t="s">
        <v>803</v>
      </c>
      <c r="D47" s="60" t="s">
        <v>722</v>
      </c>
      <c r="E47" s="61" t="s">
        <v>9</v>
      </c>
      <c r="F47" s="61">
        <v>6</v>
      </c>
      <c r="G47" s="61">
        <v>2</v>
      </c>
      <c r="H47" s="61">
        <v>50</v>
      </c>
      <c r="I47" s="61">
        <v>63</v>
      </c>
      <c r="J47" s="61">
        <v>15</v>
      </c>
      <c r="K47" s="61">
        <v>25</v>
      </c>
      <c r="L47" s="61"/>
      <c r="M47" s="61"/>
    </row>
    <row r="48" spans="1:13" ht="144.75" customHeight="1" thickTop="1" thickBot="1">
      <c r="A48" s="58"/>
      <c r="B48" s="63" t="s">
        <v>804</v>
      </c>
      <c r="C48" s="60" t="s">
        <v>805</v>
      </c>
      <c r="D48" s="60" t="s">
        <v>722</v>
      </c>
      <c r="E48" s="61" t="s">
        <v>9</v>
      </c>
      <c r="F48" s="61">
        <v>8</v>
      </c>
      <c r="G48" s="61">
        <v>2</v>
      </c>
      <c r="H48" s="61">
        <v>55</v>
      </c>
      <c r="I48" s="61">
        <v>69</v>
      </c>
      <c r="J48" s="61">
        <v>17</v>
      </c>
      <c r="K48" s="61">
        <v>28</v>
      </c>
      <c r="L48" s="61"/>
      <c r="M48" s="61"/>
    </row>
    <row r="49" ht="14.25" thickTop="1"/>
  </sheetData>
  <mergeCells count="10">
    <mergeCell ref="H3:I3"/>
    <mergeCell ref="J3:K3"/>
    <mergeCell ref="L3:L4"/>
    <mergeCell ref="M3:M4"/>
    <mergeCell ref="A3:B4"/>
    <mergeCell ref="C3:C4"/>
    <mergeCell ref="D3:D4"/>
    <mergeCell ref="E3:E4"/>
    <mergeCell ref="F3:F4"/>
    <mergeCell ref="G3:G4"/>
  </mergeCells>
  <phoneticPr fontId="5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69E41-B634-4755-974A-00DBAFBC3162}">
  <sheetPr>
    <tabColor rgb="FF00B050"/>
  </sheetPr>
  <dimension ref="A1:V28"/>
  <sheetViews>
    <sheetView workbookViewId="0">
      <selection activeCell="G35" sqref="G35"/>
    </sheetView>
  </sheetViews>
  <sheetFormatPr defaultRowHeight="14.25"/>
  <cols>
    <col min="1" max="5" width="9.33203125" style="281"/>
    <col min="6" max="6" width="10.6640625" style="281" customWidth="1"/>
    <col min="7" max="7" width="18.83203125" style="281" customWidth="1"/>
    <col min="8" max="8" width="9.33203125" style="280"/>
    <col min="9" max="16384" width="9.33203125" style="281"/>
  </cols>
  <sheetData>
    <row r="1" spans="1:22">
      <c r="A1" s="365" t="s">
        <v>2326</v>
      </c>
      <c r="B1" s="366"/>
      <c r="C1" s="366"/>
      <c r="D1" s="366"/>
      <c r="E1" s="366"/>
      <c r="F1" s="366"/>
      <c r="G1" s="367"/>
      <c r="I1" s="379" t="s">
        <v>2258</v>
      </c>
      <c r="J1" s="380"/>
      <c r="L1" s="383" t="s">
        <v>2259</v>
      </c>
      <c r="M1" s="384"/>
      <c r="O1" s="387" t="s">
        <v>2260</v>
      </c>
      <c r="P1" s="388"/>
      <c r="R1" s="387" t="s">
        <v>2261</v>
      </c>
      <c r="S1" s="388"/>
      <c r="U1" s="387" t="s">
        <v>2262</v>
      </c>
      <c r="V1" s="388"/>
    </row>
    <row r="2" spans="1:22">
      <c r="A2" s="376"/>
      <c r="B2" s="377"/>
      <c r="C2" s="377"/>
      <c r="D2" s="377"/>
      <c r="E2" s="377"/>
      <c r="F2" s="377"/>
      <c r="G2" s="378"/>
      <c r="I2" s="381"/>
      <c r="J2" s="382"/>
      <c r="L2" s="385"/>
      <c r="M2" s="386"/>
      <c r="O2" s="389"/>
      <c r="P2" s="390"/>
      <c r="R2" s="389"/>
      <c r="S2" s="390"/>
      <c r="U2" s="389"/>
      <c r="V2" s="390"/>
    </row>
    <row r="3" spans="1:22" ht="15.75">
      <c r="A3" s="282" t="s">
        <v>2263</v>
      </c>
      <c r="B3" s="283" t="s">
        <v>2264</v>
      </c>
      <c r="C3" s="284" t="s">
        <v>2265</v>
      </c>
      <c r="D3" s="285" t="s">
        <v>2266</v>
      </c>
      <c r="E3" s="286" t="s">
        <v>2267</v>
      </c>
      <c r="F3" s="287" t="s">
        <v>2262</v>
      </c>
      <c r="G3" s="288" t="s">
        <v>2268</v>
      </c>
      <c r="I3" s="289" t="s">
        <v>2269</v>
      </c>
      <c r="J3" s="290">
        <v>330</v>
      </c>
      <c r="L3" s="289" t="s">
        <v>2270</v>
      </c>
      <c r="M3" s="290">
        <v>330</v>
      </c>
      <c r="O3" s="291" t="s">
        <v>2271</v>
      </c>
      <c r="P3" s="292">
        <v>420</v>
      </c>
      <c r="R3" s="291" t="s">
        <v>2260</v>
      </c>
      <c r="S3" s="292">
        <v>406</v>
      </c>
      <c r="U3" s="291" t="s">
        <v>2272</v>
      </c>
      <c r="V3" s="292">
        <v>310</v>
      </c>
    </row>
    <row r="4" spans="1:22">
      <c r="A4" s="293">
        <v>1</v>
      </c>
      <c r="B4" s="333">
        <v>50</v>
      </c>
      <c r="C4" s="334">
        <v>48</v>
      </c>
      <c r="D4" s="335">
        <v>206</v>
      </c>
      <c r="E4" s="336">
        <v>214</v>
      </c>
      <c r="F4" s="337">
        <v>375</v>
      </c>
      <c r="G4" s="295">
        <f>(H4/4*0.75)+(F4*0.25)</f>
        <v>190.875</v>
      </c>
      <c r="H4" s="280">
        <f>SUM(B4:E4)</f>
        <v>518</v>
      </c>
      <c r="I4" s="289" t="s">
        <v>2273</v>
      </c>
      <c r="J4" s="290">
        <v>619</v>
      </c>
      <c r="L4" s="289" t="s">
        <v>2274</v>
      </c>
      <c r="M4" s="290">
        <v>420</v>
      </c>
      <c r="O4" s="289" t="s">
        <v>2275</v>
      </c>
      <c r="P4" s="290">
        <v>369</v>
      </c>
      <c r="R4" s="289" t="s">
        <v>2276</v>
      </c>
      <c r="S4" s="290">
        <v>70</v>
      </c>
      <c r="U4" s="289" t="s">
        <v>2258</v>
      </c>
      <c r="V4" s="290">
        <v>410</v>
      </c>
    </row>
    <row r="5" spans="1:22">
      <c r="A5" s="296">
        <v>2</v>
      </c>
      <c r="B5" s="333">
        <v>50</v>
      </c>
      <c r="C5" s="334">
        <v>48</v>
      </c>
      <c r="D5" s="335">
        <v>206</v>
      </c>
      <c r="E5" s="336">
        <v>214</v>
      </c>
      <c r="F5" s="337">
        <v>375</v>
      </c>
      <c r="G5" s="295">
        <f t="shared" ref="G5:G6" si="0">(H5/4*0.75)+(F5*0.25)</f>
        <v>190.875</v>
      </c>
      <c r="H5" s="280">
        <f>SUM(B5:E5)</f>
        <v>518</v>
      </c>
      <c r="I5" s="289" t="s">
        <v>2277</v>
      </c>
      <c r="J5" s="297">
        <v>99999</v>
      </c>
      <c r="L5" s="298"/>
      <c r="M5" s="299"/>
      <c r="O5" s="289" t="s">
        <v>2278</v>
      </c>
      <c r="P5" s="290">
        <v>413</v>
      </c>
      <c r="R5" s="289" t="s">
        <v>2279</v>
      </c>
      <c r="S5" s="290">
        <v>370</v>
      </c>
      <c r="U5" s="289" t="s">
        <v>2280</v>
      </c>
      <c r="V5" s="290">
        <v>600</v>
      </c>
    </row>
    <row r="6" spans="1:22" s="303" customFormat="1">
      <c r="A6" s="338">
        <v>3</v>
      </c>
      <c r="B6" s="339">
        <v>50</v>
      </c>
      <c r="C6" s="340">
        <v>48</v>
      </c>
      <c r="D6" s="341">
        <v>206</v>
      </c>
      <c r="E6" s="342">
        <v>214</v>
      </c>
      <c r="F6" s="343">
        <v>375</v>
      </c>
      <c r="G6" s="344">
        <f t="shared" si="0"/>
        <v>190.875</v>
      </c>
      <c r="H6" s="300">
        <f t="shared" ref="H6:H8" si="1">SUM(B6:E6)</f>
        <v>518</v>
      </c>
      <c r="I6" s="301"/>
      <c r="J6" s="302">
        <f>SQRT(J3*J4)</f>
        <v>451.96238781562346</v>
      </c>
      <c r="L6" s="301"/>
      <c r="M6" s="304"/>
      <c r="O6" s="289"/>
      <c r="P6" s="290"/>
      <c r="R6" s="289"/>
      <c r="S6" s="290"/>
      <c r="U6" s="289" t="s">
        <v>2276</v>
      </c>
      <c r="V6" s="290">
        <v>282</v>
      </c>
    </row>
    <row r="7" spans="1:22">
      <c r="F7" s="294"/>
      <c r="G7"/>
      <c r="H7">
        <f t="shared" si="1"/>
        <v>0</v>
      </c>
      <c r="I7" s="305" t="s">
        <v>2258</v>
      </c>
      <c r="J7" s="306">
        <f>ROUND(IF(J5&gt;J6,J6,AVERAGE(J5,J6)),0)</f>
        <v>452</v>
      </c>
      <c r="L7" s="307" t="s">
        <v>2281</v>
      </c>
      <c r="M7" s="306">
        <f>ROUND(AVERAGE(M3,M3,M3,M4),0)</f>
        <v>353</v>
      </c>
      <c r="O7" s="307" t="s">
        <v>2260</v>
      </c>
      <c r="P7" s="306">
        <f>ROUND(SUM(P3+P3+P4+P5)*0.25,0)</f>
        <v>406</v>
      </c>
      <c r="R7" s="307" t="s">
        <v>2261</v>
      </c>
      <c r="S7" s="306">
        <f>ROUND(SUM(S3:S5)/3,0)</f>
        <v>282</v>
      </c>
      <c r="U7" s="307" t="s">
        <v>2282</v>
      </c>
      <c r="V7" s="306">
        <v>420</v>
      </c>
    </row>
    <row r="8" spans="1:22" s="303" customFormat="1">
      <c r="A8" s="365" t="s">
        <v>2267</v>
      </c>
      <c r="B8" s="366"/>
      <c r="C8" s="366"/>
      <c r="D8" s="366"/>
      <c r="E8" s="367"/>
      <c r="F8" s="294"/>
      <c r="G8"/>
      <c r="H8" s="300">
        <f t="shared" si="1"/>
        <v>0</v>
      </c>
      <c r="R8" s="281"/>
      <c r="S8" s="281"/>
      <c r="U8" s="307" t="s">
        <v>2262</v>
      </c>
      <c r="V8" s="306">
        <f>ROUND(SUM(SUM(V4*3,V7)/2,V5,V6)*0.25,0)</f>
        <v>427</v>
      </c>
    </row>
    <row r="9" spans="1:22" s="309" customFormat="1" ht="15.75">
      <c r="A9" s="282" t="s">
        <v>2263</v>
      </c>
      <c r="B9" s="345" t="s">
        <v>2276</v>
      </c>
      <c r="C9" s="287" t="s">
        <v>2283</v>
      </c>
      <c r="D9" s="287" t="s">
        <v>2284</v>
      </c>
      <c r="E9" s="346" t="s">
        <v>2267</v>
      </c>
      <c r="F9" s="294"/>
      <c r="G9"/>
      <c r="H9" s="308"/>
    </row>
    <row r="10" spans="1:22" s="303" customFormat="1">
      <c r="A10" s="293">
        <v>1</v>
      </c>
      <c r="B10" s="347">
        <v>220</v>
      </c>
      <c r="C10" s="337">
        <v>489</v>
      </c>
      <c r="D10" s="337">
        <v>277</v>
      </c>
      <c r="E10" s="348">
        <f>2*B10/4+C10/4+D10/4</f>
        <v>301.5</v>
      </c>
      <c r="F10" s="294"/>
      <c r="G10"/>
      <c r="H10" s="300"/>
      <c r="I10" s="368" t="s">
        <v>2285</v>
      </c>
      <c r="J10" s="369"/>
      <c r="L10" s="368" t="s">
        <v>2286</v>
      </c>
      <c r="M10" s="372"/>
      <c r="O10" s="351" t="s">
        <v>2287</v>
      </c>
      <c r="P10" s="352"/>
      <c r="R10" s="351" t="s">
        <v>2288</v>
      </c>
      <c r="S10" s="352"/>
      <c r="U10" s="351" t="s">
        <v>2289</v>
      </c>
      <c r="V10" s="352"/>
    </row>
    <row r="11" spans="1:22" s="309" customFormat="1">
      <c r="A11" s="311">
        <v>2</v>
      </c>
      <c r="B11" s="347">
        <v>63</v>
      </c>
      <c r="C11" s="337">
        <v>413</v>
      </c>
      <c r="D11" s="337">
        <v>315</v>
      </c>
      <c r="E11" s="348">
        <f>2*B11/4+C11/4+D11/4</f>
        <v>213.5</v>
      </c>
      <c r="F11" s="294"/>
      <c r="G11"/>
      <c r="H11" s="308"/>
      <c r="I11" s="370"/>
      <c r="J11" s="371"/>
      <c r="L11" s="373"/>
      <c r="M11" s="374"/>
      <c r="O11" s="353"/>
      <c r="P11" s="354"/>
      <c r="R11" s="353"/>
      <c r="S11" s="354"/>
      <c r="U11" s="353"/>
      <c r="V11" s="354"/>
    </row>
    <row r="12" spans="1:22">
      <c r="A12" s="338">
        <v>3</v>
      </c>
      <c r="B12" s="349">
        <v>63</v>
      </c>
      <c r="C12" s="343">
        <v>413</v>
      </c>
      <c r="D12" s="343">
        <v>315</v>
      </c>
      <c r="E12" s="350">
        <f>2*B12/4+C12/4+D12/4</f>
        <v>213.5</v>
      </c>
      <c r="G12"/>
      <c r="I12" s="291" t="s">
        <v>2290</v>
      </c>
      <c r="J12" s="292">
        <v>320</v>
      </c>
      <c r="L12" s="289" t="s">
        <v>2290</v>
      </c>
      <c r="M12" s="290">
        <v>710</v>
      </c>
      <c r="O12" s="291" t="s">
        <v>2291</v>
      </c>
      <c r="P12" s="292">
        <v>330</v>
      </c>
      <c r="R12" s="291" t="s">
        <v>2292</v>
      </c>
      <c r="S12" s="292">
        <v>282</v>
      </c>
      <c r="U12" s="291" t="s">
        <v>2293</v>
      </c>
      <c r="V12" s="292">
        <v>310</v>
      </c>
    </row>
    <row r="13" spans="1:22">
      <c r="A13" s="289"/>
      <c r="B13" s="375"/>
      <c r="C13" s="375"/>
      <c r="D13" s="312"/>
      <c r="G13"/>
      <c r="I13" s="289" t="s">
        <v>2294</v>
      </c>
      <c r="J13" s="290">
        <v>0</v>
      </c>
      <c r="L13" s="289" t="s">
        <v>2295</v>
      </c>
      <c r="M13" s="290">
        <v>680</v>
      </c>
      <c r="O13" s="289"/>
      <c r="P13" s="313">
        <f>P12*15</f>
        <v>4950</v>
      </c>
      <c r="R13" s="289" t="s">
        <v>2275</v>
      </c>
      <c r="S13" s="290">
        <v>269</v>
      </c>
      <c r="U13" s="289" t="s">
        <v>2258</v>
      </c>
      <c r="V13" s="290">
        <v>410</v>
      </c>
    </row>
    <row r="14" spans="1:22">
      <c r="A14" s="289"/>
      <c r="G14"/>
      <c r="I14" s="289" t="s">
        <v>2296</v>
      </c>
      <c r="J14" s="290">
        <v>635</v>
      </c>
      <c r="L14" s="289" t="s">
        <v>2297</v>
      </c>
      <c r="M14" s="297">
        <v>9999</v>
      </c>
      <c r="O14" s="291" t="s">
        <v>2289</v>
      </c>
      <c r="P14" s="292">
        <v>360</v>
      </c>
      <c r="R14" s="289" t="s">
        <v>2278</v>
      </c>
      <c r="S14" s="290">
        <v>410</v>
      </c>
      <c r="U14" s="289" t="s">
        <v>2298</v>
      </c>
      <c r="V14" s="290">
        <v>370</v>
      </c>
    </row>
    <row r="15" spans="1:22">
      <c r="A15" s="289"/>
      <c r="G15"/>
      <c r="I15" s="314"/>
      <c r="J15" s="315">
        <f>IF(J13&lt;&gt;0,AVERAGE(J12,J13),J12)</f>
        <v>320</v>
      </c>
      <c r="L15" s="314"/>
      <c r="M15" s="315">
        <f>ROUND(AVERAGE(M12,M12,M12,M13),0)</f>
        <v>703</v>
      </c>
      <c r="O15" s="289" t="s">
        <v>2299</v>
      </c>
      <c r="P15" s="290">
        <v>330</v>
      </c>
      <c r="R15" s="289" t="s">
        <v>2262</v>
      </c>
      <c r="S15" s="290">
        <v>427</v>
      </c>
      <c r="U15" s="289"/>
      <c r="V15" s="290"/>
    </row>
    <row r="16" spans="1:22" s="303" customFormat="1">
      <c r="F16" s="281"/>
      <c r="G16"/>
      <c r="H16" s="300"/>
      <c r="I16" s="307" t="s">
        <v>2300</v>
      </c>
      <c r="J16" s="316">
        <f>ROUND(AVERAGE(J15,J15,J15,J14),0)</f>
        <v>399</v>
      </c>
      <c r="L16" s="307" t="s">
        <v>2301</v>
      </c>
      <c r="M16" s="317">
        <f>ROUND(IF(M14&gt;M15,M15,AVERAGE(M14,M15)),0)</f>
        <v>703</v>
      </c>
      <c r="O16" s="289" t="s">
        <v>2302</v>
      </c>
      <c r="P16" s="290">
        <v>91</v>
      </c>
      <c r="R16" s="318" t="s">
        <v>2299</v>
      </c>
      <c r="S16" s="319">
        <f>ROUND(SUM(SUM(S12*3,S15)/2,S13,S14)*0.25,0)</f>
        <v>329</v>
      </c>
      <c r="U16" s="318" t="s">
        <v>2289</v>
      </c>
      <c r="V16" s="319">
        <f>ROUND(SUM(V12:V14)/3,0)</f>
        <v>363</v>
      </c>
    </row>
    <row r="17" spans="1:22">
      <c r="F17" s="303"/>
      <c r="G17"/>
      <c r="O17" s="320" t="s">
        <v>2303</v>
      </c>
      <c r="P17" s="321">
        <v>500</v>
      </c>
    </row>
    <row r="18" spans="1:22" s="303" customFormat="1">
      <c r="F18" s="281"/>
      <c r="G18"/>
      <c r="H18" s="300"/>
      <c r="O18" s="298"/>
      <c r="P18" s="299"/>
      <c r="R18" s="351" t="s">
        <v>2304</v>
      </c>
      <c r="S18" s="352"/>
      <c r="U18" s="351" t="s">
        <v>2305</v>
      </c>
      <c r="V18" s="352"/>
    </row>
    <row r="19" spans="1:22">
      <c r="F19" s="303"/>
      <c r="G19"/>
      <c r="I19" s="355" t="s">
        <v>2306</v>
      </c>
      <c r="J19" s="356"/>
      <c r="K19" s="356"/>
      <c r="L19" s="356"/>
      <c r="M19" s="357"/>
      <c r="O19" s="298" t="s">
        <v>2307</v>
      </c>
      <c r="P19" s="299">
        <f>ROUND(SUM((P12*15),($P$17*2),($P$16*2),($P$15*3),($P$14*3))/25,0)</f>
        <v>328</v>
      </c>
      <c r="R19" s="353"/>
      <c r="S19" s="354"/>
      <c r="U19" s="353"/>
      <c r="V19" s="354"/>
    </row>
    <row r="20" spans="1:22" s="303" customFormat="1">
      <c r="A20" s="311"/>
      <c r="B20" s="281"/>
      <c r="C20" s="294"/>
      <c r="D20" s="294"/>
      <c r="E20" s="310"/>
      <c r="F20" s="281"/>
      <c r="G20"/>
      <c r="H20" s="300"/>
      <c r="I20" s="358"/>
      <c r="J20" s="359"/>
      <c r="K20" s="359"/>
      <c r="L20" s="359"/>
      <c r="M20" s="360"/>
      <c r="O20" s="301"/>
      <c r="P20" s="299"/>
      <c r="R20" s="291" t="s">
        <v>2293</v>
      </c>
      <c r="S20" s="292">
        <v>330</v>
      </c>
      <c r="U20" s="291" t="s">
        <v>2308</v>
      </c>
      <c r="V20" s="292">
        <v>820</v>
      </c>
    </row>
    <row r="21" spans="1:22">
      <c r="A21" s="293"/>
      <c r="C21" s="294"/>
      <c r="D21" s="294"/>
      <c r="E21" s="310"/>
      <c r="F21" s="303"/>
      <c r="G21"/>
      <c r="I21" s="291" t="s">
        <v>2309</v>
      </c>
      <c r="J21" s="292">
        <v>440</v>
      </c>
      <c r="K21" s="322">
        <f ca="1">SUM(J21,J22,M21,M22,M23)/SUM(COUNTIF(INDIRECT({"J21","J22","M21","M22","M23"}),"&gt;0"))</f>
        <v>385</v>
      </c>
      <c r="L21" s="291" t="s">
        <v>2310</v>
      </c>
      <c r="M21" s="292">
        <v>330</v>
      </c>
      <c r="O21" s="323" t="s">
        <v>2311</v>
      </c>
      <c r="P21" s="324">
        <f>ROUND(SUM((P19*15),($P$17*2),($P$16*2),($P$15*3),($P$14*3))/25,0)</f>
        <v>327</v>
      </c>
      <c r="R21" s="289" t="s">
        <v>2258</v>
      </c>
      <c r="S21" s="290">
        <v>426</v>
      </c>
      <c r="U21" s="289" t="s">
        <v>2304</v>
      </c>
      <c r="V21" s="290">
        <v>372</v>
      </c>
    </row>
    <row r="22" spans="1:22" s="303" customFormat="1">
      <c r="A22" s="311"/>
      <c r="B22" s="281"/>
      <c r="C22" s="294"/>
      <c r="D22" s="294"/>
      <c r="E22" s="310"/>
      <c r="F22" s="281"/>
      <c r="G22"/>
      <c r="H22" s="300"/>
      <c r="I22" s="325" t="s">
        <v>2312</v>
      </c>
      <c r="J22" s="326">
        <v>0</v>
      </c>
      <c r="K22" s="327">
        <f ca="1">ROUND(SUM((K21*9)+(J23*3)+(J24*4))/16*K23,0)</f>
        <v>535</v>
      </c>
      <c r="L22" s="289" t="s">
        <v>2313</v>
      </c>
      <c r="M22" s="290">
        <v>0</v>
      </c>
      <c r="O22" s="298" t="s">
        <v>2314</v>
      </c>
      <c r="P22" s="299">
        <f>ROUND(SUM((P21*15),($P$17*2),($P$16*2),($P$15*3),($P$14*3))/25,0)</f>
        <v>326</v>
      </c>
      <c r="R22" s="289" t="s">
        <v>2315</v>
      </c>
      <c r="S22" s="290">
        <v>360</v>
      </c>
      <c r="U22" s="289"/>
      <c r="V22" s="290"/>
    </row>
    <row r="23" spans="1:22">
      <c r="A23"/>
      <c r="B23"/>
      <c r="C23"/>
      <c r="D23"/>
      <c r="E23"/>
      <c r="F23"/>
      <c r="G23"/>
      <c r="I23" s="291" t="s">
        <v>2316</v>
      </c>
      <c r="J23" s="292">
        <v>670</v>
      </c>
      <c r="K23" s="327">
        <f>IF(K25="有",1.05,1)</f>
        <v>1.05</v>
      </c>
      <c r="L23" s="320" t="s">
        <v>2317</v>
      </c>
      <c r="M23" s="321">
        <v>0</v>
      </c>
      <c r="O23" s="298" t="s">
        <v>2318</v>
      </c>
      <c r="P23" s="299">
        <f t="shared" ref="P23:P25" si="2">ROUND(SUM((P22*15),($P$17*2),($P$16*2),($P$15*3),($P$14*3))/25,0)</f>
        <v>326</v>
      </c>
      <c r="R23" s="289"/>
      <c r="S23" s="290"/>
      <c r="U23" s="289"/>
      <c r="V23" s="290"/>
    </row>
    <row r="24" spans="1:22">
      <c r="A24"/>
      <c r="B24"/>
      <c r="C24"/>
      <c r="D24"/>
      <c r="E24"/>
      <c r="F24"/>
      <c r="G24"/>
      <c r="I24" s="320" t="s">
        <v>2319</v>
      </c>
      <c r="J24" s="321">
        <v>670</v>
      </c>
      <c r="K24" s="328" t="s">
        <v>2320</v>
      </c>
      <c r="L24" s="361" t="s">
        <v>2321</v>
      </c>
      <c r="M24" s="363">
        <f ca="1">IF(J25&gt;K22,K22,ROUND(AVERAGE(J25,K22),0))</f>
        <v>535</v>
      </c>
      <c r="O24" s="298" t="s">
        <v>2322</v>
      </c>
      <c r="P24" s="299">
        <f t="shared" si="2"/>
        <v>326</v>
      </c>
      <c r="R24" s="318" t="s">
        <v>2304</v>
      </c>
      <c r="S24" s="319">
        <f>ROUND(SUM(S20:S22)/3,0)</f>
        <v>372</v>
      </c>
      <c r="U24" s="318" t="s">
        <v>2305</v>
      </c>
      <c r="V24" s="319">
        <f>ROUND(V21+(V20-V21)/2,0)</f>
        <v>596</v>
      </c>
    </row>
    <row r="25" spans="1:22">
      <c r="A25"/>
      <c r="B25"/>
      <c r="C25"/>
      <c r="D25"/>
      <c r="E25"/>
      <c r="F25"/>
      <c r="G25"/>
      <c r="I25" s="329" t="s">
        <v>2323</v>
      </c>
      <c r="J25" s="330">
        <v>9999</v>
      </c>
      <c r="K25" s="331" t="s">
        <v>2324</v>
      </c>
      <c r="L25" s="362"/>
      <c r="M25" s="364"/>
      <c r="O25" s="332" t="s">
        <v>2325</v>
      </c>
      <c r="P25" s="306">
        <f t="shared" si="2"/>
        <v>326</v>
      </c>
    </row>
    <row r="26" spans="1:22">
      <c r="A26"/>
      <c r="B26"/>
      <c r="C26"/>
      <c r="D26"/>
      <c r="E26"/>
      <c r="F26"/>
      <c r="G26"/>
    </row>
    <row r="27" spans="1:22">
      <c r="A27"/>
      <c r="B27"/>
      <c r="C27"/>
      <c r="D27"/>
      <c r="E27"/>
      <c r="F27"/>
      <c r="G27"/>
    </row>
    <row r="28" spans="1:22">
      <c r="A28"/>
      <c r="B28"/>
      <c r="C28"/>
      <c r="D28"/>
      <c r="E28"/>
      <c r="F28"/>
      <c r="G28"/>
    </row>
  </sheetData>
  <mergeCells count="18">
    <mergeCell ref="U10:V11"/>
    <mergeCell ref="B13:C13"/>
    <mergeCell ref="A1:G2"/>
    <mergeCell ref="I1:J2"/>
    <mergeCell ref="L1:M2"/>
    <mergeCell ref="O1:P2"/>
    <mergeCell ref="R1:S2"/>
    <mergeCell ref="U1:V2"/>
    <mergeCell ref="A8:E8"/>
    <mergeCell ref="I10:J11"/>
    <mergeCell ref="L10:M11"/>
    <mergeCell ref="O10:P11"/>
    <mergeCell ref="R10:S11"/>
    <mergeCell ref="R18:S19"/>
    <mergeCell ref="U18:V19"/>
    <mergeCell ref="I19:M20"/>
    <mergeCell ref="L24:L25"/>
    <mergeCell ref="M24:M25"/>
  </mergeCells>
  <phoneticPr fontId="5" type="noConversion"/>
  <dataValidations count="1">
    <dataValidation type="list" errorStyle="warning" allowBlank="1" showErrorMessage="1" errorTitle="警告" error="本格只能输入是或否" promptTitle="警告" prompt="此格只能输入是或否" sqref="D13" xr:uid="{D09472ED-399E-4C77-B6FD-7DD5AA7EA7BD}">
      <formula1>"是,否"</formula1>
    </dataValidation>
  </dataValidations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 codeName="Sheet32">
    <tabColor rgb="FFFFFF00"/>
  </sheetPr>
  <dimension ref="A5:G15"/>
  <sheetViews>
    <sheetView workbookViewId="0">
      <pane xSplit="18" ySplit="2" topLeftCell="S3" activePane="bottomRight" state="frozen"/>
      <selection activeCell="AC59" sqref="AC59"/>
      <selection pane="topRight" activeCell="AC59" sqref="AC59"/>
      <selection pane="bottomLeft" activeCell="AC59" sqref="AC59"/>
      <selection pane="bottomRight" activeCell="L30" sqref="L30"/>
    </sheetView>
  </sheetViews>
  <sheetFormatPr defaultRowHeight="13.5"/>
  <cols>
    <col min="1" max="1" width="9.6640625" style="1" bestFit="1" customWidth="1"/>
    <col min="2" max="2" width="9.33203125" style="1"/>
    <col min="3" max="3" width="16.6640625" style="1" bestFit="1" customWidth="1"/>
    <col min="4" max="16384" width="9.33203125" style="1"/>
  </cols>
  <sheetData>
    <row r="5" spans="1:7" ht="18.75">
      <c r="A5" s="81" t="s">
        <v>262</v>
      </c>
    </row>
    <row r="6" spans="1:7" ht="14.25">
      <c r="A6" s="1" t="s">
        <v>849</v>
      </c>
      <c r="C6" s="1" t="s">
        <v>852</v>
      </c>
      <c r="E6" s="82" t="s">
        <v>856</v>
      </c>
      <c r="G6" s="82" t="s">
        <v>857</v>
      </c>
    </row>
    <row r="7" spans="1:7">
      <c r="A7" s="39" t="s">
        <v>850</v>
      </c>
      <c r="C7" s="39" t="s">
        <v>853</v>
      </c>
      <c r="E7" s="39" t="s">
        <v>724</v>
      </c>
      <c r="G7" s="39" t="s">
        <v>759</v>
      </c>
    </row>
    <row r="8" spans="1:7">
      <c r="A8" s="39" t="s">
        <v>84</v>
      </c>
      <c r="C8" s="39" t="s">
        <v>76</v>
      </c>
      <c r="E8" s="39" t="s">
        <v>735</v>
      </c>
      <c r="G8" s="39" t="s">
        <v>411</v>
      </c>
    </row>
    <row r="9" spans="1:7">
      <c r="A9" s="39" t="s">
        <v>85</v>
      </c>
      <c r="C9" s="39" t="s">
        <v>266</v>
      </c>
      <c r="E9" s="39" t="s">
        <v>763</v>
      </c>
      <c r="G9" s="39" t="s">
        <v>806</v>
      </c>
    </row>
    <row r="10" spans="1:7">
      <c r="A10" s="39" t="s">
        <v>565</v>
      </c>
      <c r="C10" s="39" t="s">
        <v>854</v>
      </c>
      <c r="E10" s="39" t="s">
        <v>779</v>
      </c>
      <c r="G10" s="39" t="s">
        <v>405</v>
      </c>
    </row>
    <row r="11" spans="1:7">
      <c r="A11" s="39" t="s">
        <v>87</v>
      </c>
      <c r="C11" s="39" t="s">
        <v>263</v>
      </c>
      <c r="E11" s="39" t="s">
        <v>773</v>
      </c>
      <c r="G11" s="39" t="s">
        <v>781</v>
      </c>
    </row>
    <row r="12" spans="1:7">
      <c r="A12" s="39" t="s">
        <v>90</v>
      </c>
      <c r="C12" s="39" t="s">
        <v>855</v>
      </c>
      <c r="E12" s="39" t="s">
        <v>776</v>
      </c>
      <c r="G12" s="39" t="s">
        <v>751</v>
      </c>
    </row>
    <row r="13" spans="1:7">
      <c r="A13" s="39" t="s">
        <v>91</v>
      </c>
      <c r="C13" s="39" t="s">
        <v>498</v>
      </c>
      <c r="E13" s="39" t="s">
        <v>399</v>
      </c>
    </row>
    <row r="14" spans="1:7">
      <c r="A14" s="39" t="s">
        <v>851</v>
      </c>
      <c r="E14" s="39" t="s">
        <v>804</v>
      </c>
    </row>
    <row r="15" spans="1:7">
      <c r="E15" s="39" t="s">
        <v>786</v>
      </c>
    </row>
  </sheetData>
  <phoneticPr fontId="5" type="noConversion"/>
  <hyperlinks>
    <hyperlink ref="A7" r:id="rId1" tooltip="蚂蚁山" display="http://ringofbrodgar.com/wiki/Ant_Hill" xr:uid="{00000000-0004-0000-2000-000000000000}"/>
    <hyperlink ref="A8" r:id="rId2" tooltip="熊" display="http://ringofbrodgar.com/wiki/Bear" xr:uid="{00000000-0004-0000-2000-000001000000}"/>
    <hyperlink ref="A9" r:id="rId3" tooltip="公猪" display="http://ringofbrodgar.com/wiki/Boar" xr:uid="{00000000-0004-0000-2000-000002000000}"/>
    <hyperlink ref="A10" r:id="rId4" tooltip="鹿" display="http://ringofbrodgar.com/wiki/Deer" xr:uid="{00000000-0004-0000-2000-000003000000}"/>
    <hyperlink ref="A11" r:id="rId5" tooltip="狐狸" display="http://ringofbrodgar.com/wiki/Fox" xr:uid="{00000000-0004-0000-2000-000004000000}"/>
    <hyperlink ref="A12" r:id="rId6" tooltip="兔子" display="http://ringofbrodgar.com/wiki/Rabbit" xr:uid="{00000000-0004-0000-2000-000005000000}"/>
    <hyperlink ref="A13" r:id="rId7" tooltip="Silkmoth" display="http://ringofbrodgar.com/wiki/Silkmoth" xr:uid="{00000000-0004-0000-2000-000006000000}"/>
    <hyperlink ref="A14" r:id="rId8" tooltip="蚯蚓" display="http://ringofbrodgar.com/wiki/Earthworm" xr:uid="{00000000-0004-0000-2000-000007000000}"/>
    <hyperlink ref="C7" r:id="rId9" tooltip="血tern" display="http://ringofbrodgar.com/wiki/Blood_Stern" xr:uid="{00000000-0004-0000-2000-000008000000}"/>
    <hyperlink ref="C8" r:id="rId10" tooltip="蓝莓" display="http://ringofbrodgar.com/wiki/Blueberries" xr:uid="{00000000-0004-0000-2000-000009000000}"/>
    <hyperlink ref="C9" r:id="rId11" tooltip="Chantrelles" display="http://ringofbrodgar.com/wiki/Chantrelles" xr:uid="{00000000-0004-0000-2000-00000A000000}"/>
    <hyperlink ref="C10" r:id="rId12" tooltip="Rustroot" display="http://ringofbrodgar.com/wiki/Rustroot" xr:uid="{00000000-0004-0000-2000-00000B000000}"/>
    <hyperlink ref="C11" r:id="rId13" tooltip="Spindly Taproot" display="http://ringofbrodgar.com/wiki/Spindly_Taproot" xr:uid="{00000000-0004-0000-2000-00000C000000}"/>
    <hyperlink ref="C12" r:id="rId14" tooltip="刺荨麻" display="http://ringofbrodgar.com/wiki/Stinging_Nettle" xr:uid="{00000000-0004-0000-2000-00000D000000}"/>
    <hyperlink ref="C13" r:id="rId15" tooltip="野生风雪杂草" display="http://ringofbrodgar.com/wiki/Wild_Windsown_Weed" xr:uid="{00000000-0004-0000-2000-00000E000000}"/>
    <hyperlink ref="E7" r:id="rId16" tooltip="苹果树" display="http://ringofbrodgar.com/wiki/Apple_Tree" xr:uid="{00000000-0004-0000-2000-00000F000000}"/>
    <hyperlink ref="E8" r:id="rId17" tooltip="桦树" display="http://ringofbrodgar.com/wiki/Birch_Tree" xr:uid="{00000000-0004-0000-2000-000010000000}"/>
    <hyperlink ref="E9" r:id="rId18" tooltip="榛树" display="http://ringofbrodgar.com/wiki/Hazelnut_Tree" xr:uid="{00000000-0004-0000-2000-000011000000}"/>
    <hyperlink ref="E10" r:id="rId19" tooltip="橡树" display="http://ringofbrodgar.com/wiki/Oak_Tree" xr:uid="{00000000-0004-0000-2000-000012000000}"/>
    <hyperlink ref="E11" r:id="rId20" tooltip="枫树" display="http://ringofbrodgar.com/wiki/Maple_Tree" xr:uid="{00000000-0004-0000-2000-000013000000}"/>
    <hyperlink ref="E12" r:id="rId21" tooltip="桑树" display="http://ringofbrodgar.com/wiki/Mulberry_Tree" xr:uid="{00000000-0004-0000-2000-000014000000}"/>
    <hyperlink ref="E13" r:id="rId22" tooltip="榆树" display="http://ringofbrodgar.com/wiki/Elm_Tree" xr:uid="{00000000-0004-0000-2000-000015000000}"/>
    <hyperlink ref="E14" r:id="rId23" tooltip="柳树" display="http://ringofbrodgar.com/wiki/Willow_Tree" xr:uid="{00000000-0004-0000-2000-000016000000}"/>
    <hyperlink ref="E15" r:id="rId24" tooltip="平面树" display="http://ringofbrodgar.com/wiki/Plane_Tree" xr:uid="{00000000-0004-0000-2000-000017000000}"/>
    <hyperlink ref="G7" r:id="rId25" tooltip="杉树" display="http://ringofbrodgar.com/wiki/Fir_Tree" xr:uid="{00000000-0004-0000-2000-000018000000}"/>
    <hyperlink ref="G8" r:id="rId26" tooltip="松树" display="http://ringofbrodgar.com/wiki/Pine_Tree" xr:uid="{00000000-0004-0000-2000-000019000000}"/>
    <hyperlink ref="G9" r:id="rId27" tooltip="紫杉树" display="http://ringofbrodgar.com/wiki/Yew_Tree" xr:uid="{00000000-0004-0000-2000-00001A000000}"/>
    <hyperlink ref="G10" r:id="rId28" tooltip="月桂树" display="http://ringofbrodgar.com/wiki/Laurel_Tree" xr:uid="{00000000-0004-0000-2000-00001B000000}"/>
    <hyperlink ref="G11" r:id="rId29" tooltip="橄榄树" display="http://ringofbrodgar.com/wiki/Olive_Tree" xr:uid="{00000000-0004-0000-2000-00001C000000}"/>
    <hyperlink ref="G12" r:id="rId30" tooltip="软木橡树" display="http://ringofbrodgar.com/wiki/Cork_Oak_Tree" xr:uid="{00000000-0004-0000-2000-00001D000000}"/>
  </hyperlinks>
  <pageMargins left="0.7" right="0.7" top="0.75" bottom="0.75" header="0.3" footer="0.3"/>
  <drawing r:id="rId3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 codeName="Sheet19">
    <tabColor rgb="FF00B050"/>
  </sheetPr>
  <dimension ref="A3:L36"/>
  <sheetViews>
    <sheetView workbookViewId="0">
      <pane xSplit="18" ySplit="4" topLeftCell="S5" activePane="bottomRight" state="frozen"/>
      <selection pane="topRight" activeCell="R1" sqref="R1"/>
      <selection pane="bottomLeft" activeCell="A5" sqref="A5"/>
      <selection pane="bottomRight" activeCell="J21" sqref="J21"/>
    </sheetView>
  </sheetViews>
  <sheetFormatPr defaultRowHeight="13.5"/>
  <cols>
    <col min="1" max="1" width="13.83203125" style="1" customWidth="1"/>
    <col min="2" max="2" width="7.33203125" style="1" customWidth="1"/>
    <col min="3" max="5" width="9.33203125" style="1"/>
    <col min="6" max="6" width="18.5" style="1" customWidth="1"/>
    <col min="7" max="16384" width="9.33203125" style="1"/>
  </cols>
  <sheetData>
    <row r="3" spans="1:12" ht="14.25" thickBot="1">
      <c r="L3" s="24"/>
    </row>
    <row r="4" spans="1:12" ht="15" thickTop="1" thickBot="1">
      <c r="A4" s="391" t="s">
        <v>984</v>
      </c>
      <c r="B4" s="392"/>
      <c r="C4" s="20" t="s">
        <v>1592</v>
      </c>
      <c r="D4" s="20" t="s">
        <v>1593</v>
      </c>
      <c r="E4" s="20" t="s">
        <v>1594</v>
      </c>
      <c r="F4" s="20" t="s">
        <v>261</v>
      </c>
    </row>
    <row r="5" spans="1:12" ht="25.5" customHeight="1" thickTop="1" thickBot="1">
      <c r="A5" s="44" t="s">
        <v>76</v>
      </c>
      <c r="B5" s="44"/>
      <c r="C5" s="48">
        <v>5</v>
      </c>
      <c r="D5" s="48">
        <v>10</v>
      </c>
      <c r="E5" s="48">
        <v>20</v>
      </c>
      <c r="F5" s="18" t="s">
        <v>710</v>
      </c>
    </row>
    <row r="6" spans="1:12" ht="24.95" customHeight="1" thickTop="1" thickBot="1">
      <c r="A6" s="106" t="s">
        <v>992</v>
      </c>
      <c r="B6" s="44"/>
      <c r="C6" s="107">
        <v>10</v>
      </c>
      <c r="D6" s="107">
        <v>20</v>
      </c>
      <c r="E6" s="107">
        <v>40</v>
      </c>
      <c r="F6" s="18"/>
    </row>
    <row r="7" spans="1:12" ht="22.5" customHeight="1" thickTop="1" thickBot="1">
      <c r="A7" s="92" t="s">
        <v>264</v>
      </c>
      <c r="B7" s="44"/>
      <c r="C7" s="93">
        <v>10</v>
      </c>
      <c r="D7" s="93">
        <v>20</v>
      </c>
      <c r="E7" s="93">
        <v>40</v>
      </c>
      <c r="F7" s="18" t="s">
        <v>995</v>
      </c>
    </row>
    <row r="8" spans="1:12" ht="25.5" customHeight="1" thickTop="1" thickBot="1">
      <c r="A8" s="21" t="s">
        <v>281</v>
      </c>
      <c r="B8" s="44"/>
      <c r="C8" s="10">
        <v>25</v>
      </c>
      <c r="D8" s="10">
        <v>50</v>
      </c>
      <c r="E8" s="10">
        <v>100</v>
      </c>
      <c r="F8" s="10"/>
    </row>
    <row r="9" spans="1:12" ht="25.5" customHeight="1" thickTop="1" thickBot="1">
      <c r="A9" s="21" t="s">
        <v>991</v>
      </c>
      <c r="B9" s="44"/>
      <c r="C9" s="10">
        <v>52</v>
      </c>
      <c r="D9" s="10">
        <v>104</v>
      </c>
      <c r="E9" s="10">
        <v>208</v>
      </c>
      <c r="F9" s="18" t="s">
        <v>262</v>
      </c>
    </row>
    <row r="10" spans="1:12" ht="25.5" customHeight="1" thickTop="1" thickBot="1">
      <c r="A10" s="21" t="s">
        <v>267</v>
      </c>
      <c r="B10" s="44"/>
      <c r="C10" s="10">
        <v>80</v>
      </c>
      <c r="D10" s="10">
        <v>160</v>
      </c>
      <c r="E10" s="10">
        <v>320</v>
      </c>
      <c r="F10" s="18" t="s">
        <v>265</v>
      </c>
    </row>
    <row r="11" spans="1:12" ht="25.5" customHeight="1" thickTop="1" thickBot="1">
      <c r="A11" s="44" t="s">
        <v>989</v>
      </c>
      <c r="B11" s="44"/>
      <c r="C11" s="48">
        <v>80</v>
      </c>
      <c r="D11" s="48">
        <v>160</v>
      </c>
      <c r="E11" s="48">
        <v>320</v>
      </c>
      <c r="F11" s="18" t="s">
        <v>709</v>
      </c>
    </row>
    <row r="12" spans="1:12" ht="25.5" customHeight="1" thickTop="1" thickBot="1">
      <c r="A12" s="21" t="s">
        <v>987</v>
      </c>
      <c r="B12" s="44"/>
      <c r="C12" s="10">
        <v>90</v>
      </c>
      <c r="D12" s="10">
        <v>180</v>
      </c>
      <c r="E12" s="10">
        <v>360</v>
      </c>
      <c r="F12" s="18" t="s">
        <v>268</v>
      </c>
    </row>
    <row r="13" spans="1:12" ht="25.5" customHeight="1" thickTop="1" thickBot="1">
      <c r="A13" s="21" t="s">
        <v>707</v>
      </c>
      <c r="B13" s="44"/>
      <c r="C13" s="10">
        <v>110</v>
      </c>
      <c r="D13" s="10">
        <v>220</v>
      </c>
      <c r="E13" s="10">
        <v>440</v>
      </c>
      <c r="F13" s="18" t="s">
        <v>269</v>
      </c>
    </row>
    <row r="14" spans="1:12" ht="25.5" customHeight="1" thickTop="1" thickBot="1">
      <c r="A14" s="44" t="s">
        <v>583</v>
      </c>
      <c r="B14" s="44"/>
      <c r="C14" s="48">
        <v>110</v>
      </c>
      <c r="D14" s="48">
        <v>220</v>
      </c>
      <c r="E14" s="48">
        <v>440</v>
      </c>
      <c r="F14" s="18" t="s">
        <v>708</v>
      </c>
    </row>
    <row r="15" spans="1:12" ht="25.5" customHeight="1" thickTop="1" thickBot="1">
      <c r="A15" s="44" t="s">
        <v>270</v>
      </c>
      <c r="B15" s="44"/>
      <c r="C15" s="48">
        <v>130</v>
      </c>
      <c r="D15" s="48">
        <v>260</v>
      </c>
      <c r="E15" s="48">
        <v>520</v>
      </c>
      <c r="F15" s="18" t="s">
        <v>706</v>
      </c>
    </row>
    <row r="16" spans="1:12" ht="25.5" customHeight="1" thickTop="1" thickBot="1">
      <c r="A16" s="44" t="s">
        <v>271</v>
      </c>
      <c r="B16" s="44"/>
      <c r="C16" s="48">
        <v>130</v>
      </c>
      <c r="D16" s="48">
        <v>260</v>
      </c>
      <c r="E16" s="48">
        <v>520</v>
      </c>
      <c r="F16" s="18" t="s">
        <v>706</v>
      </c>
    </row>
    <row r="17" spans="1:6" ht="25.5" customHeight="1" thickTop="1" thickBot="1">
      <c r="A17" s="44" t="s">
        <v>988</v>
      </c>
      <c r="B17" s="44"/>
      <c r="C17" s="48">
        <v>144</v>
      </c>
      <c r="D17" s="48">
        <v>288</v>
      </c>
      <c r="E17" s="48">
        <v>576</v>
      </c>
      <c r="F17" s="18" t="s">
        <v>705</v>
      </c>
    </row>
    <row r="18" spans="1:6" ht="25.5" customHeight="1" thickTop="1" thickBot="1">
      <c r="A18" s="21" t="s">
        <v>272</v>
      </c>
      <c r="B18" s="44"/>
      <c r="C18" s="10">
        <v>154</v>
      </c>
      <c r="D18" s="10">
        <v>308</v>
      </c>
      <c r="E18" s="10">
        <v>616</v>
      </c>
      <c r="F18" s="10"/>
    </row>
    <row r="19" spans="1:6" ht="25.5" customHeight="1" thickTop="1" thickBot="1">
      <c r="A19" s="21" t="s">
        <v>711</v>
      </c>
      <c r="B19" s="44"/>
      <c r="C19" s="10">
        <v>160</v>
      </c>
      <c r="D19" s="10">
        <v>320</v>
      </c>
      <c r="E19" s="10">
        <v>640</v>
      </c>
      <c r="F19" s="18" t="s">
        <v>265</v>
      </c>
    </row>
    <row r="20" spans="1:6" ht="25.5" customHeight="1" thickTop="1" thickBot="1">
      <c r="A20" s="21" t="s">
        <v>990</v>
      </c>
      <c r="B20" s="44"/>
      <c r="C20" s="10">
        <v>200</v>
      </c>
      <c r="D20" s="10">
        <v>400</v>
      </c>
      <c r="E20" s="10">
        <v>800</v>
      </c>
      <c r="F20" s="18" t="s">
        <v>262</v>
      </c>
    </row>
    <row r="21" spans="1:6" ht="25.5" customHeight="1" thickTop="1" thickBot="1">
      <c r="A21" s="21" t="s">
        <v>985</v>
      </c>
      <c r="B21" s="44"/>
      <c r="C21" s="10">
        <v>210</v>
      </c>
      <c r="D21" s="10">
        <v>420</v>
      </c>
      <c r="E21" s="10">
        <v>840</v>
      </c>
      <c r="F21" s="18" t="s">
        <v>265</v>
      </c>
    </row>
    <row r="22" spans="1:6" ht="25.5" customHeight="1" thickTop="1" thickBot="1">
      <c r="A22" s="21" t="s">
        <v>584</v>
      </c>
      <c r="B22" s="44"/>
      <c r="C22" s="10">
        <v>250</v>
      </c>
      <c r="D22" s="10">
        <v>500</v>
      </c>
      <c r="E22" s="22">
        <v>1000</v>
      </c>
      <c r="F22" s="18" t="s">
        <v>273</v>
      </c>
    </row>
    <row r="23" spans="1:6" ht="25.5" customHeight="1" thickTop="1" thickBot="1">
      <c r="A23" s="21" t="s">
        <v>274</v>
      </c>
      <c r="B23" s="44"/>
      <c r="C23" s="10">
        <v>270</v>
      </c>
      <c r="D23" s="10">
        <v>540</v>
      </c>
      <c r="E23" s="22">
        <v>1080</v>
      </c>
      <c r="F23" s="18" t="s">
        <v>275</v>
      </c>
    </row>
    <row r="24" spans="1:6" ht="25.5" customHeight="1" thickTop="1" thickBot="1">
      <c r="A24" s="21" t="s">
        <v>986</v>
      </c>
      <c r="B24" s="44"/>
      <c r="C24" s="10">
        <v>280</v>
      </c>
      <c r="D24" s="10">
        <v>560</v>
      </c>
      <c r="E24" s="22">
        <v>1120</v>
      </c>
      <c r="F24" s="18" t="s">
        <v>268</v>
      </c>
    </row>
    <row r="25" spans="1:6" ht="25.5" customHeight="1" thickTop="1" thickBot="1">
      <c r="A25" s="44" t="s">
        <v>702</v>
      </c>
      <c r="B25" s="44"/>
      <c r="C25" s="48">
        <v>414</v>
      </c>
      <c r="D25" s="48">
        <v>828</v>
      </c>
      <c r="E25" s="49">
        <v>1656</v>
      </c>
      <c r="F25" s="18" t="s">
        <v>265</v>
      </c>
    </row>
    <row r="26" spans="1:6" ht="25.5" customHeight="1" thickTop="1" thickBot="1">
      <c r="A26" s="44" t="s">
        <v>276</v>
      </c>
      <c r="B26" s="44"/>
      <c r="C26" s="48">
        <v>450</v>
      </c>
      <c r="D26" s="48">
        <v>900</v>
      </c>
      <c r="E26" s="49">
        <v>1800</v>
      </c>
      <c r="F26" s="18" t="s">
        <v>704</v>
      </c>
    </row>
    <row r="27" spans="1:6" ht="25.5" customHeight="1" thickTop="1" thickBot="1">
      <c r="A27" s="21" t="s">
        <v>993</v>
      </c>
      <c r="B27" s="44"/>
      <c r="C27" s="10">
        <v>500</v>
      </c>
      <c r="D27" s="22">
        <v>1000</v>
      </c>
      <c r="E27" s="22">
        <v>2000</v>
      </c>
      <c r="F27" s="10"/>
    </row>
    <row r="28" spans="1:6" ht="25.5" customHeight="1" thickTop="1" thickBot="1">
      <c r="A28" s="21" t="s">
        <v>946</v>
      </c>
      <c r="B28" s="44"/>
      <c r="C28" s="10">
        <v>525</v>
      </c>
      <c r="D28" s="22">
        <v>1050</v>
      </c>
      <c r="E28" s="22">
        <v>2100</v>
      </c>
      <c r="F28" s="18" t="s">
        <v>278</v>
      </c>
    </row>
    <row r="29" spans="1:6" ht="25.5" customHeight="1" thickTop="1" thickBot="1">
      <c r="A29" s="21" t="s">
        <v>279</v>
      </c>
      <c r="B29" s="44"/>
      <c r="C29" s="10">
        <v>600</v>
      </c>
      <c r="D29" s="22">
        <v>1200</v>
      </c>
      <c r="E29" s="22">
        <v>2400</v>
      </c>
      <c r="F29" s="18" t="s">
        <v>278</v>
      </c>
    </row>
    <row r="30" spans="1:6" ht="25.5" customHeight="1" thickTop="1" thickBot="1">
      <c r="A30" s="21" t="s">
        <v>582</v>
      </c>
      <c r="B30" s="44"/>
      <c r="C30" s="10">
        <v>760</v>
      </c>
      <c r="D30" s="22">
        <v>1520</v>
      </c>
      <c r="E30" s="22">
        <v>3040</v>
      </c>
      <c r="F30" s="18" t="s">
        <v>269</v>
      </c>
    </row>
    <row r="31" spans="1:6" ht="25.5" customHeight="1" thickTop="1" thickBot="1">
      <c r="A31" s="21" t="s">
        <v>280</v>
      </c>
      <c r="B31" s="44"/>
      <c r="C31" s="22">
        <v>1000</v>
      </c>
      <c r="D31" s="22">
        <v>2000</v>
      </c>
      <c r="E31" s="22">
        <v>4000</v>
      </c>
      <c r="F31" s="18" t="s">
        <v>265</v>
      </c>
    </row>
    <row r="32" spans="1:6" ht="25.5" customHeight="1" thickTop="1" thickBot="1">
      <c r="A32" s="21" t="s">
        <v>700</v>
      </c>
      <c r="B32" s="44"/>
      <c r="C32" s="22">
        <v>1023</v>
      </c>
      <c r="D32" s="22">
        <v>2046</v>
      </c>
      <c r="E32" s="22">
        <v>4092</v>
      </c>
      <c r="F32" s="10"/>
    </row>
    <row r="33" spans="1:6" ht="25.5" customHeight="1" thickTop="1" thickBot="1">
      <c r="A33" s="21" t="s">
        <v>994</v>
      </c>
      <c r="B33" s="44"/>
      <c r="C33" s="22">
        <v>1275</v>
      </c>
      <c r="D33" s="22">
        <v>2550</v>
      </c>
      <c r="E33" s="22">
        <v>5100</v>
      </c>
      <c r="F33" s="18" t="s">
        <v>278</v>
      </c>
    </row>
    <row r="34" spans="1:6" ht="25.5" customHeight="1" thickTop="1" thickBot="1">
      <c r="A34" s="21" t="s">
        <v>701</v>
      </c>
      <c r="B34" s="44"/>
      <c r="C34" s="22">
        <v>1600</v>
      </c>
      <c r="D34" s="22">
        <v>3200</v>
      </c>
      <c r="E34" s="22">
        <v>6400</v>
      </c>
      <c r="F34" s="18" t="s">
        <v>277</v>
      </c>
    </row>
    <row r="35" spans="1:6" ht="25.5" customHeight="1" thickTop="1" thickBot="1">
      <c r="A35" s="21" t="s">
        <v>703</v>
      </c>
      <c r="B35" s="44"/>
      <c r="C35" s="22">
        <v>1850</v>
      </c>
      <c r="D35" s="22">
        <v>3700</v>
      </c>
      <c r="E35" s="22">
        <v>7400</v>
      </c>
      <c r="F35" s="18" t="s">
        <v>262</v>
      </c>
    </row>
    <row r="36" spans="1:6" ht="14.25" thickTop="1"/>
  </sheetData>
  <mergeCells count="1">
    <mergeCell ref="A4:B4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030215-CB8A-4BC7-9496-391CF5503CA8}">
  <sheetPr>
    <tabColor rgb="FF00B050"/>
  </sheetPr>
  <dimension ref="A1:Q208"/>
  <sheetViews>
    <sheetView topLeftCell="A4" workbookViewId="0">
      <selection activeCell="A217" sqref="A217"/>
    </sheetView>
  </sheetViews>
  <sheetFormatPr defaultColWidth="12" defaultRowHeight="14.25" outlineLevelRow="1"/>
  <cols>
    <col min="1" max="2" width="67.6640625" style="272" customWidth="1"/>
    <col min="3" max="16384" width="12" style="272"/>
  </cols>
  <sheetData>
    <row r="1" spans="1:17" ht="45" customHeight="1">
      <c r="A1" s="399" t="s">
        <v>1892</v>
      </c>
      <c r="B1" s="399"/>
      <c r="C1" s="399"/>
      <c r="D1" s="399"/>
      <c r="E1" s="399"/>
      <c r="F1" s="399"/>
      <c r="G1" s="399"/>
      <c r="H1" s="399"/>
      <c r="I1" s="399"/>
      <c r="J1" s="399"/>
      <c r="K1" s="399"/>
      <c r="L1" s="399"/>
      <c r="M1" s="399"/>
      <c r="N1" s="399"/>
      <c r="O1" s="399"/>
      <c r="P1" s="399"/>
      <c r="Q1" s="399"/>
    </row>
    <row r="2" spans="1:17" customFormat="1" ht="19.5" customHeight="1">
      <c r="A2" s="395" t="s">
        <v>2257</v>
      </c>
      <c r="B2" s="396"/>
      <c r="C2" s="396"/>
      <c r="D2" s="396"/>
      <c r="E2" s="396"/>
      <c r="F2" s="396"/>
      <c r="G2" s="396"/>
      <c r="H2" s="396"/>
      <c r="I2" s="396"/>
      <c r="J2" s="396"/>
    </row>
    <row r="3" spans="1:17">
      <c r="A3" s="275"/>
      <c r="B3" s="279" t="s">
        <v>1893</v>
      </c>
      <c r="C3" s="396"/>
      <c r="D3" s="396"/>
      <c r="E3" s="396"/>
      <c r="F3" s="396"/>
      <c r="G3" s="396"/>
      <c r="H3" s="396"/>
      <c r="I3" s="396"/>
      <c r="J3" s="396"/>
    </row>
    <row r="4" spans="1:17">
      <c r="A4" s="393" t="s">
        <v>2256</v>
      </c>
      <c r="B4" s="394"/>
    </row>
    <row r="5" spans="1:17" outlineLevel="1">
      <c r="A5" s="272" t="s">
        <v>1894</v>
      </c>
      <c r="B5" s="273" t="s">
        <v>1895</v>
      </c>
    </row>
    <row r="6" spans="1:17" outlineLevel="1">
      <c r="A6" s="272" t="s">
        <v>1896</v>
      </c>
      <c r="B6" s="273" t="s">
        <v>1897</v>
      </c>
    </row>
    <row r="7" spans="1:17" outlineLevel="1">
      <c r="A7" s="272" t="s">
        <v>1898</v>
      </c>
      <c r="B7" s="273" t="s">
        <v>1899</v>
      </c>
    </row>
    <row r="8" spans="1:17" outlineLevel="1">
      <c r="A8" s="272" t="s">
        <v>1900</v>
      </c>
      <c r="B8" s="273" t="s">
        <v>1901</v>
      </c>
    </row>
    <row r="9" spans="1:17" outlineLevel="1">
      <c r="A9" s="272" t="s">
        <v>1902</v>
      </c>
      <c r="B9" s="273" t="s">
        <v>1903</v>
      </c>
    </row>
    <row r="10" spans="1:17" outlineLevel="1">
      <c r="A10" s="272" t="s">
        <v>1904</v>
      </c>
      <c r="B10" s="273" t="s">
        <v>1905</v>
      </c>
    </row>
    <row r="11" spans="1:17" outlineLevel="1">
      <c r="A11" s="272" t="s">
        <v>1906</v>
      </c>
      <c r="B11" s="273" t="s">
        <v>1907</v>
      </c>
    </row>
    <row r="12" spans="1:17">
      <c r="A12" s="398" t="s">
        <v>2254</v>
      </c>
      <c r="B12" s="398"/>
    </row>
    <row r="13" spans="1:17" hidden="1" outlineLevel="1">
      <c r="A13" s="272" t="s">
        <v>2255</v>
      </c>
      <c r="B13" s="273" t="s">
        <v>2253</v>
      </c>
    </row>
    <row r="14" spans="1:17" hidden="1" outlineLevel="1">
      <c r="A14" s="272" t="s">
        <v>2252</v>
      </c>
      <c r="B14" s="273" t="s">
        <v>2251</v>
      </c>
    </row>
    <row r="15" spans="1:17" hidden="1" outlineLevel="1">
      <c r="A15" s="272" t="s">
        <v>2250</v>
      </c>
      <c r="B15" s="273" t="s">
        <v>2249</v>
      </c>
      <c r="F15" s="278"/>
    </row>
    <row r="16" spans="1:17" hidden="1" outlineLevel="1">
      <c r="A16" s="272" t="s">
        <v>2024</v>
      </c>
      <c r="B16" s="273" t="s">
        <v>2248</v>
      </c>
    </row>
    <row r="17" spans="1:2" hidden="1" outlineLevel="1">
      <c r="A17" s="272" t="s">
        <v>2247</v>
      </c>
      <c r="B17" s="273" t="s">
        <v>2246</v>
      </c>
    </row>
    <row r="18" spans="1:2" hidden="1" outlineLevel="1">
      <c r="A18" s="272" t="s">
        <v>2245</v>
      </c>
      <c r="B18" s="273" t="s">
        <v>2244</v>
      </c>
    </row>
    <row r="19" spans="1:2" hidden="1" outlineLevel="1">
      <c r="A19" s="272" t="s">
        <v>2243</v>
      </c>
      <c r="B19" s="273" t="s">
        <v>2242</v>
      </c>
    </row>
    <row r="20" spans="1:2" hidden="1" outlineLevel="1">
      <c r="A20" s="272" t="s">
        <v>2241</v>
      </c>
      <c r="B20" s="273" t="s">
        <v>2240</v>
      </c>
    </row>
    <row r="21" spans="1:2" hidden="1" outlineLevel="1">
      <c r="A21" s="272" t="s">
        <v>2239</v>
      </c>
      <c r="B21" s="273" t="s">
        <v>2238</v>
      </c>
    </row>
    <row r="22" spans="1:2" hidden="1" outlineLevel="1">
      <c r="A22" s="272" t="s">
        <v>2237</v>
      </c>
      <c r="B22" s="273" t="s">
        <v>2236</v>
      </c>
    </row>
    <row r="23" spans="1:2" hidden="1" outlineLevel="1">
      <c r="A23" s="272" t="s">
        <v>2235</v>
      </c>
      <c r="B23" s="273" t="s">
        <v>2234</v>
      </c>
    </row>
    <row r="24" spans="1:2" collapsed="1">
      <c r="A24" s="397" t="s">
        <v>2233</v>
      </c>
      <c r="B24" s="397"/>
    </row>
    <row r="25" spans="1:2" hidden="1" outlineLevel="1">
      <c r="A25" s="272" t="s">
        <v>2057</v>
      </c>
      <c r="B25" s="273" t="s">
        <v>2232</v>
      </c>
    </row>
    <row r="26" spans="1:2" hidden="1" outlineLevel="1">
      <c r="A26" s="272" t="s">
        <v>1991</v>
      </c>
      <c r="B26" s="273" t="s">
        <v>1990</v>
      </c>
    </row>
    <row r="27" spans="1:2" hidden="1" outlineLevel="1">
      <c r="A27" s="272" t="s">
        <v>1989</v>
      </c>
      <c r="B27" s="273" t="s">
        <v>1988</v>
      </c>
    </row>
    <row r="28" spans="1:2" hidden="1" outlineLevel="1">
      <c r="A28" s="272" t="s">
        <v>2231</v>
      </c>
      <c r="B28" s="273" t="s">
        <v>2230</v>
      </c>
    </row>
    <row r="29" spans="1:2" hidden="1" outlineLevel="1">
      <c r="A29" s="272" t="s">
        <v>2229</v>
      </c>
      <c r="B29" s="273" t="s">
        <v>2228</v>
      </c>
    </row>
    <row r="30" spans="1:2" hidden="1" outlineLevel="1">
      <c r="A30" s="272" t="s">
        <v>2227</v>
      </c>
      <c r="B30" s="273" t="s">
        <v>2226</v>
      </c>
    </row>
    <row r="31" spans="1:2" hidden="1" outlineLevel="1">
      <c r="A31" s="272" t="s">
        <v>2225</v>
      </c>
      <c r="B31" s="273" t="s">
        <v>2224</v>
      </c>
    </row>
    <row r="32" spans="1:2" hidden="1" outlineLevel="1">
      <c r="A32" s="272" t="s">
        <v>2223</v>
      </c>
      <c r="B32" s="273" t="s">
        <v>2222</v>
      </c>
    </row>
    <row r="33" spans="1:2" hidden="1" outlineLevel="1">
      <c r="A33" s="272" t="s">
        <v>2065</v>
      </c>
      <c r="B33" s="273" t="s">
        <v>2221</v>
      </c>
    </row>
    <row r="34" spans="1:2" hidden="1" outlineLevel="1">
      <c r="A34" s="272" t="s">
        <v>1981</v>
      </c>
      <c r="B34" s="273" t="s">
        <v>1980</v>
      </c>
    </row>
    <row r="35" spans="1:2" collapsed="1">
      <c r="A35" s="398" t="s">
        <v>2220</v>
      </c>
      <c r="B35" s="398"/>
    </row>
    <row r="36" spans="1:2" hidden="1" outlineLevel="1">
      <c r="A36" s="272" t="s">
        <v>2165</v>
      </c>
      <c r="B36" s="273" t="s">
        <v>2219</v>
      </c>
    </row>
    <row r="37" spans="1:2" hidden="1" outlineLevel="1">
      <c r="A37" s="272" t="s">
        <v>2163</v>
      </c>
      <c r="B37" s="273" t="s">
        <v>2218</v>
      </c>
    </row>
    <row r="38" spans="1:2" hidden="1" outlineLevel="1">
      <c r="A38" s="272" t="s">
        <v>2161</v>
      </c>
      <c r="B38" s="273" t="s">
        <v>2111</v>
      </c>
    </row>
    <row r="39" spans="1:2" hidden="1" outlineLevel="1">
      <c r="A39" s="272" t="s">
        <v>2217</v>
      </c>
      <c r="B39" s="273" t="s">
        <v>2216</v>
      </c>
    </row>
    <row r="40" spans="1:2" hidden="1" outlineLevel="1">
      <c r="A40" s="272" t="s">
        <v>2215</v>
      </c>
      <c r="B40" s="273" t="s">
        <v>2214</v>
      </c>
    </row>
    <row r="41" spans="1:2" hidden="1" outlineLevel="1">
      <c r="A41" s="272" t="s">
        <v>2157</v>
      </c>
      <c r="B41" s="273" t="s">
        <v>2213</v>
      </c>
    </row>
    <row r="42" spans="1:2" hidden="1" outlineLevel="1">
      <c r="A42" s="272" t="s">
        <v>2212</v>
      </c>
      <c r="B42" s="273" t="s">
        <v>2211</v>
      </c>
    </row>
    <row r="43" spans="1:2" hidden="1" outlineLevel="1">
      <c r="A43" s="272" t="s">
        <v>2210</v>
      </c>
      <c r="B43" s="273" t="s">
        <v>2209</v>
      </c>
    </row>
    <row r="44" spans="1:2" collapsed="1">
      <c r="A44" s="397" t="s">
        <v>2208</v>
      </c>
      <c r="B44" s="397"/>
    </row>
    <row r="45" spans="1:2" hidden="1" outlineLevel="1">
      <c r="A45" s="272" t="s">
        <v>2207</v>
      </c>
      <c r="B45" s="273" t="s">
        <v>2206</v>
      </c>
    </row>
    <row r="46" spans="1:2" hidden="1" outlineLevel="1">
      <c r="A46" s="272" t="s">
        <v>2205</v>
      </c>
      <c r="B46" s="273" t="s">
        <v>2204</v>
      </c>
    </row>
    <row r="47" spans="1:2" hidden="1" outlineLevel="1">
      <c r="A47" s="272" t="s">
        <v>2203</v>
      </c>
      <c r="B47" s="273" t="s">
        <v>2202</v>
      </c>
    </row>
    <row r="48" spans="1:2" hidden="1" outlineLevel="1">
      <c r="A48" s="272" t="s">
        <v>2201</v>
      </c>
      <c r="B48" s="273" t="s">
        <v>2200</v>
      </c>
    </row>
    <row r="49" spans="1:2" hidden="1" outlineLevel="1">
      <c r="A49" s="272" t="s">
        <v>2199</v>
      </c>
      <c r="B49" s="273" t="s">
        <v>2198</v>
      </c>
    </row>
    <row r="50" spans="1:2" hidden="1" outlineLevel="1">
      <c r="A50" s="272" t="s">
        <v>1919</v>
      </c>
      <c r="B50" s="273" t="s">
        <v>2197</v>
      </c>
    </row>
    <row r="51" spans="1:2" hidden="1" outlineLevel="1">
      <c r="A51" s="272" t="s">
        <v>1989</v>
      </c>
      <c r="B51" s="273" t="s">
        <v>2196</v>
      </c>
    </row>
    <row r="52" spans="1:2" hidden="1" outlineLevel="1">
      <c r="A52" s="272" t="s">
        <v>2195</v>
      </c>
      <c r="B52" s="273" t="s">
        <v>2194</v>
      </c>
    </row>
    <row r="53" spans="1:2" hidden="1" outlineLevel="1">
      <c r="A53" s="272" t="s">
        <v>2193</v>
      </c>
      <c r="B53" s="273" t="s">
        <v>2192</v>
      </c>
    </row>
    <row r="54" spans="1:2" collapsed="1">
      <c r="A54" s="398" t="s">
        <v>2191</v>
      </c>
      <c r="B54" s="398"/>
    </row>
    <row r="55" spans="1:2" hidden="1" outlineLevel="1">
      <c r="A55" s="272" t="s">
        <v>2190</v>
      </c>
      <c r="B55" s="273" t="s">
        <v>2189</v>
      </c>
    </row>
    <row r="56" spans="1:2" hidden="1" outlineLevel="1">
      <c r="A56" s="272" t="s">
        <v>2188</v>
      </c>
      <c r="B56" s="273" t="s">
        <v>2187</v>
      </c>
    </row>
    <row r="57" spans="1:2" hidden="1" outlineLevel="1">
      <c r="A57" s="272" t="s">
        <v>2186</v>
      </c>
      <c r="B57" s="273" t="s">
        <v>2185</v>
      </c>
    </row>
    <row r="58" spans="1:2" hidden="1" outlineLevel="1">
      <c r="A58" s="272" t="s">
        <v>2184</v>
      </c>
      <c r="B58" s="273" t="s">
        <v>2183</v>
      </c>
    </row>
    <row r="59" spans="1:2" hidden="1" outlineLevel="1">
      <c r="A59" s="272" t="s">
        <v>2182</v>
      </c>
      <c r="B59" s="273" t="s">
        <v>2181</v>
      </c>
    </row>
    <row r="60" spans="1:2" hidden="1" outlineLevel="1">
      <c r="A60" s="272" t="s">
        <v>2180</v>
      </c>
      <c r="B60" s="273" t="s">
        <v>2179</v>
      </c>
    </row>
    <row r="61" spans="1:2" hidden="1" outlineLevel="1">
      <c r="A61" s="272" t="s">
        <v>2178</v>
      </c>
      <c r="B61" s="273" t="s">
        <v>2177</v>
      </c>
    </row>
    <row r="62" spans="1:2" hidden="1" outlineLevel="1">
      <c r="A62" s="272" t="s">
        <v>2176</v>
      </c>
      <c r="B62" s="273" t="s">
        <v>2175</v>
      </c>
    </row>
    <row r="63" spans="1:2" hidden="1" outlineLevel="1">
      <c r="A63" s="277" t="s">
        <v>2174</v>
      </c>
      <c r="B63" s="273" t="s">
        <v>2173</v>
      </c>
    </row>
    <row r="64" spans="1:2" hidden="1" outlineLevel="1">
      <c r="A64" s="272" t="s">
        <v>2172</v>
      </c>
      <c r="B64" s="273" t="s">
        <v>2171</v>
      </c>
    </row>
    <row r="65" spans="1:2" hidden="1" outlineLevel="1">
      <c r="A65" s="272" t="s">
        <v>1947</v>
      </c>
      <c r="B65" s="273" t="s">
        <v>2170</v>
      </c>
    </row>
    <row r="66" spans="1:2" hidden="1" outlineLevel="1">
      <c r="A66" s="272" t="s">
        <v>2169</v>
      </c>
      <c r="B66" s="273" t="s">
        <v>2168</v>
      </c>
    </row>
    <row r="67" spans="1:2" hidden="1" outlineLevel="1">
      <c r="A67" s="272" t="s">
        <v>2165</v>
      </c>
      <c r="B67" s="273" t="s">
        <v>2167</v>
      </c>
    </row>
    <row r="68" spans="1:2" collapsed="1">
      <c r="A68" s="397" t="s">
        <v>2166</v>
      </c>
      <c r="B68" s="397"/>
    </row>
    <row r="69" spans="1:2" hidden="1" outlineLevel="1">
      <c r="A69" s="272" t="s">
        <v>2165</v>
      </c>
      <c r="B69" s="273" t="s">
        <v>2164</v>
      </c>
    </row>
    <row r="70" spans="1:2" hidden="1" outlineLevel="1">
      <c r="A70" s="272" t="s">
        <v>2163</v>
      </c>
      <c r="B70" s="273" t="s">
        <v>2162</v>
      </c>
    </row>
    <row r="71" spans="1:2" hidden="1" outlineLevel="1">
      <c r="A71" s="272" t="s">
        <v>2161</v>
      </c>
      <c r="B71" s="273" t="s">
        <v>2160</v>
      </c>
    </row>
    <row r="72" spans="1:2" hidden="1" outlineLevel="1">
      <c r="A72" s="272" t="s">
        <v>2159</v>
      </c>
      <c r="B72" s="273" t="s">
        <v>2158</v>
      </c>
    </row>
    <row r="73" spans="1:2" hidden="1" outlineLevel="1">
      <c r="A73" s="272" t="s">
        <v>2157</v>
      </c>
      <c r="B73" s="273" t="s">
        <v>2156</v>
      </c>
    </row>
    <row r="74" spans="1:2" hidden="1" outlineLevel="1">
      <c r="A74" s="272" t="s">
        <v>2155</v>
      </c>
      <c r="B74" s="273" t="s">
        <v>2154</v>
      </c>
    </row>
    <row r="75" spans="1:2" hidden="1" outlineLevel="1">
      <c r="A75" s="272" t="s">
        <v>2153</v>
      </c>
      <c r="B75" s="273" t="s">
        <v>2152</v>
      </c>
    </row>
    <row r="76" spans="1:2" hidden="1" outlineLevel="1">
      <c r="A76" s="272" t="s">
        <v>2151</v>
      </c>
      <c r="B76" s="276" t="s">
        <v>2150</v>
      </c>
    </row>
    <row r="77" spans="1:2" hidden="1" outlineLevel="1">
      <c r="A77" s="272" t="s">
        <v>2149</v>
      </c>
      <c r="B77" s="276" t="s">
        <v>2148</v>
      </c>
    </row>
    <row r="78" spans="1:2" collapsed="1">
      <c r="A78" s="398" t="s">
        <v>2147</v>
      </c>
      <c r="B78" s="398"/>
    </row>
    <row r="79" spans="1:2" hidden="1" outlineLevel="1">
      <c r="A79" s="272" t="s">
        <v>1963</v>
      </c>
      <c r="B79" s="273" t="s">
        <v>1962</v>
      </c>
    </row>
    <row r="80" spans="1:2" ht="25.5" hidden="1" outlineLevel="1">
      <c r="A80" s="272" t="s">
        <v>2146</v>
      </c>
      <c r="B80" s="276" t="s">
        <v>2145</v>
      </c>
    </row>
    <row r="81" spans="1:2" hidden="1" outlineLevel="1">
      <c r="A81" s="272" t="s">
        <v>2144</v>
      </c>
      <c r="B81" s="273" t="s">
        <v>2070</v>
      </c>
    </row>
    <row r="82" spans="1:2" hidden="1" outlineLevel="1">
      <c r="A82" s="272" t="s">
        <v>2143</v>
      </c>
      <c r="B82" s="273" t="s">
        <v>2142</v>
      </c>
    </row>
    <row r="83" spans="1:2" hidden="1" outlineLevel="1">
      <c r="A83" s="272" t="s">
        <v>2141</v>
      </c>
      <c r="B83" s="273" t="s">
        <v>2140</v>
      </c>
    </row>
    <row r="84" spans="1:2" collapsed="1">
      <c r="A84" s="397" t="s">
        <v>73</v>
      </c>
      <c r="B84" s="397"/>
    </row>
    <row r="85" spans="1:2" hidden="1" outlineLevel="1">
      <c r="A85" s="272" t="s">
        <v>2139</v>
      </c>
      <c r="B85" s="273" t="s">
        <v>2138</v>
      </c>
    </row>
    <row r="86" spans="1:2" hidden="1" outlineLevel="1">
      <c r="A86" s="272" t="s">
        <v>2137</v>
      </c>
      <c r="B86" s="273" t="s">
        <v>2136</v>
      </c>
    </row>
    <row r="87" spans="1:2" hidden="1" outlineLevel="1">
      <c r="A87" s="272" t="s">
        <v>2135</v>
      </c>
      <c r="B87" s="273" t="s">
        <v>2134</v>
      </c>
    </row>
    <row r="88" spans="1:2" hidden="1" outlineLevel="1">
      <c r="A88" s="272" t="s">
        <v>2133</v>
      </c>
      <c r="B88" s="273" t="s">
        <v>2132</v>
      </c>
    </row>
    <row r="89" spans="1:2" hidden="1" outlineLevel="1">
      <c r="A89" s="272" t="s">
        <v>2131</v>
      </c>
      <c r="B89" s="273" t="s">
        <v>2130</v>
      </c>
    </row>
    <row r="90" spans="1:2" hidden="1" outlineLevel="1">
      <c r="A90" s="272" t="s">
        <v>2129</v>
      </c>
      <c r="B90" s="273" t="s">
        <v>2128</v>
      </c>
    </row>
    <row r="91" spans="1:2" hidden="1" outlineLevel="1">
      <c r="A91" s="272" t="s">
        <v>2127</v>
      </c>
      <c r="B91" s="273" t="s">
        <v>2126</v>
      </c>
    </row>
    <row r="92" spans="1:2" collapsed="1">
      <c r="A92" s="398" t="s">
        <v>2125</v>
      </c>
      <c r="B92" s="398"/>
    </row>
    <row r="93" spans="1:2" hidden="1" outlineLevel="1">
      <c r="A93" s="272" t="s">
        <v>2124</v>
      </c>
      <c r="B93" s="273" t="s">
        <v>2123</v>
      </c>
    </row>
    <row r="94" spans="1:2" hidden="1" outlineLevel="1">
      <c r="A94" s="272" t="s">
        <v>2122</v>
      </c>
      <c r="B94" s="273" t="s">
        <v>2121</v>
      </c>
    </row>
    <row r="95" spans="1:2" hidden="1" outlineLevel="1">
      <c r="A95" s="272" t="s">
        <v>2120</v>
      </c>
      <c r="B95" s="273" t="s">
        <v>2119</v>
      </c>
    </row>
    <row r="96" spans="1:2" hidden="1" outlineLevel="1">
      <c r="A96" s="272" t="s">
        <v>2118</v>
      </c>
      <c r="B96" s="273" t="s">
        <v>2117</v>
      </c>
    </row>
    <row r="97" spans="1:2" hidden="1" outlineLevel="1">
      <c r="A97" s="272" t="s">
        <v>2116</v>
      </c>
      <c r="B97" s="273" t="s">
        <v>2115</v>
      </c>
    </row>
    <row r="98" spans="1:2" hidden="1" outlineLevel="1">
      <c r="A98" s="272" t="s">
        <v>2114</v>
      </c>
      <c r="B98" s="273" t="s">
        <v>2113</v>
      </c>
    </row>
    <row r="99" spans="1:2" hidden="1" outlineLevel="1">
      <c r="A99" s="272" t="s">
        <v>2112</v>
      </c>
      <c r="B99" s="273" t="s">
        <v>2111</v>
      </c>
    </row>
    <row r="100" spans="1:2" hidden="1" outlineLevel="1">
      <c r="A100" s="272" t="s">
        <v>2110</v>
      </c>
      <c r="B100" s="273" t="s">
        <v>2109</v>
      </c>
    </row>
    <row r="101" spans="1:2" hidden="1" outlineLevel="1">
      <c r="A101" s="272" t="s">
        <v>2108</v>
      </c>
      <c r="B101" s="273" t="s">
        <v>2107</v>
      </c>
    </row>
    <row r="102" spans="1:2" collapsed="1">
      <c r="A102" s="397" t="s">
        <v>2106</v>
      </c>
      <c r="B102" s="397"/>
    </row>
    <row r="103" spans="1:2" hidden="1" outlineLevel="1">
      <c r="A103" s="272" t="s">
        <v>2105</v>
      </c>
      <c r="B103" s="273" t="s">
        <v>2104</v>
      </c>
    </row>
    <row r="104" spans="1:2" hidden="1" outlineLevel="1">
      <c r="A104" s="272" t="s">
        <v>2103</v>
      </c>
      <c r="B104" s="273" t="s">
        <v>1899</v>
      </c>
    </row>
    <row r="105" spans="1:2" hidden="1" outlineLevel="1">
      <c r="A105" s="272" t="s">
        <v>2102</v>
      </c>
      <c r="B105" s="273" t="s">
        <v>2101</v>
      </c>
    </row>
    <row r="106" spans="1:2" hidden="1" outlineLevel="1">
      <c r="A106" s="272" t="s">
        <v>2100</v>
      </c>
      <c r="B106" s="273" t="s">
        <v>2099</v>
      </c>
    </row>
    <row r="107" spans="1:2" hidden="1" outlineLevel="1">
      <c r="A107" s="272" t="s">
        <v>1894</v>
      </c>
      <c r="B107" s="273" t="s">
        <v>2098</v>
      </c>
    </row>
    <row r="108" spans="1:2" hidden="1" outlineLevel="1">
      <c r="A108" s="272" t="s">
        <v>2097</v>
      </c>
      <c r="B108" s="273" t="s">
        <v>2096</v>
      </c>
    </row>
    <row r="109" spans="1:2" hidden="1" outlineLevel="1">
      <c r="A109" s="272" t="s">
        <v>2095</v>
      </c>
      <c r="B109" s="273" t="s">
        <v>2094</v>
      </c>
    </row>
    <row r="110" spans="1:2" hidden="1" outlineLevel="1">
      <c r="A110" s="272" t="s">
        <v>2093</v>
      </c>
      <c r="B110" s="273" t="s">
        <v>2092</v>
      </c>
    </row>
    <row r="111" spans="1:2" hidden="1" outlineLevel="1">
      <c r="A111" s="272" t="s">
        <v>2091</v>
      </c>
      <c r="B111" s="273" t="s">
        <v>2090</v>
      </c>
    </row>
    <row r="112" spans="1:2" collapsed="1">
      <c r="A112" s="398" t="s">
        <v>2089</v>
      </c>
      <c r="B112" s="398"/>
    </row>
    <row r="113" spans="1:2" hidden="1" outlineLevel="1">
      <c r="A113" s="272" t="s">
        <v>2088</v>
      </c>
      <c r="B113" s="273" t="s">
        <v>2087</v>
      </c>
    </row>
    <row r="114" spans="1:2" hidden="1" outlineLevel="1">
      <c r="A114" s="272" t="s">
        <v>2086</v>
      </c>
      <c r="B114" s="273" t="s">
        <v>2085</v>
      </c>
    </row>
    <row r="115" spans="1:2" hidden="1" outlineLevel="1">
      <c r="A115" s="272" t="s">
        <v>2084</v>
      </c>
      <c r="B115" s="273" t="s">
        <v>2083</v>
      </c>
    </row>
    <row r="116" spans="1:2" hidden="1" outlineLevel="1">
      <c r="A116" s="272" t="s">
        <v>2082</v>
      </c>
      <c r="B116" s="273" t="s">
        <v>2081</v>
      </c>
    </row>
    <row r="117" spans="1:2" hidden="1" outlineLevel="1">
      <c r="A117" s="272" t="s">
        <v>2080</v>
      </c>
      <c r="B117" s="273" t="s">
        <v>2079</v>
      </c>
    </row>
    <row r="118" spans="1:2" hidden="1" outlineLevel="1">
      <c r="A118" s="272" t="s">
        <v>2078</v>
      </c>
      <c r="B118" s="273" t="s">
        <v>2077</v>
      </c>
    </row>
    <row r="119" spans="1:2" hidden="1" outlineLevel="1">
      <c r="A119" s="272" t="s">
        <v>2076</v>
      </c>
      <c r="B119" s="273" t="s">
        <v>2075</v>
      </c>
    </row>
    <row r="120" spans="1:2" collapsed="1">
      <c r="A120" s="397" t="s">
        <v>2074</v>
      </c>
      <c r="B120" s="397"/>
    </row>
    <row r="121" spans="1:2" hidden="1" outlineLevel="1">
      <c r="A121" s="272" t="s">
        <v>2073</v>
      </c>
      <c r="B121" s="273" t="s">
        <v>2072</v>
      </c>
    </row>
    <row r="122" spans="1:2" hidden="1" outlineLevel="1">
      <c r="A122" s="272" t="s">
        <v>2071</v>
      </c>
      <c r="B122" s="273" t="s">
        <v>2070</v>
      </c>
    </row>
    <row r="123" spans="1:2" hidden="1" outlineLevel="1">
      <c r="A123" s="272" t="s">
        <v>2069</v>
      </c>
      <c r="B123" s="273" t="s">
        <v>2068</v>
      </c>
    </row>
    <row r="124" spans="1:2" hidden="1" outlineLevel="1">
      <c r="A124" s="272" t="s">
        <v>2067</v>
      </c>
      <c r="B124" s="273" t="s">
        <v>2066</v>
      </c>
    </row>
    <row r="125" spans="1:2" hidden="1" outlineLevel="1">
      <c r="A125" s="272" t="s">
        <v>2065</v>
      </c>
      <c r="B125" s="273" t="s">
        <v>2064</v>
      </c>
    </row>
    <row r="126" spans="1:2" hidden="1" outlineLevel="1">
      <c r="A126" s="272" t="s">
        <v>2063</v>
      </c>
      <c r="B126" s="273" t="s">
        <v>2062</v>
      </c>
    </row>
    <row r="127" spans="1:2" hidden="1" outlineLevel="1">
      <c r="A127" s="272" t="s">
        <v>2061</v>
      </c>
      <c r="B127" s="273" t="s">
        <v>2060</v>
      </c>
    </row>
    <row r="128" spans="1:2" hidden="1" outlineLevel="1">
      <c r="A128" s="272" t="s">
        <v>2059</v>
      </c>
      <c r="B128" s="273" t="s">
        <v>2058</v>
      </c>
    </row>
    <row r="129" spans="1:2" hidden="1" outlineLevel="1">
      <c r="A129" s="272" t="s">
        <v>2057</v>
      </c>
      <c r="B129" s="273" t="s">
        <v>2056</v>
      </c>
    </row>
    <row r="130" spans="1:2" hidden="1" outlineLevel="1">
      <c r="A130" s="272" t="s">
        <v>2055</v>
      </c>
      <c r="B130" s="273" t="s">
        <v>2054</v>
      </c>
    </row>
    <row r="131" spans="1:2" collapsed="1">
      <c r="A131" s="398" t="s">
        <v>2053</v>
      </c>
      <c r="B131" s="398"/>
    </row>
    <row r="132" spans="1:2" hidden="1" outlineLevel="1">
      <c r="A132" s="272" t="s">
        <v>2052</v>
      </c>
      <c r="B132" s="273" t="s">
        <v>2051</v>
      </c>
    </row>
    <row r="133" spans="1:2" hidden="1" outlineLevel="1">
      <c r="A133" s="272" t="s">
        <v>2050</v>
      </c>
      <c r="B133" s="273" t="s">
        <v>2049</v>
      </c>
    </row>
    <row r="134" spans="1:2" hidden="1" outlineLevel="1">
      <c r="A134" s="272" t="s">
        <v>2048</v>
      </c>
      <c r="B134" s="273" t="s">
        <v>2047</v>
      </c>
    </row>
    <row r="135" spans="1:2" hidden="1" outlineLevel="1">
      <c r="A135" s="272" t="s">
        <v>2046</v>
      </c>
      <c r="B135" s="273" t="s">
        <v>2045</v>
      </c>
    </row>
    <row r="136" spans="1:2" hidden="1" outlineLevel="1">
      <c r="A136" s="272" t="s">
        <v>2044</v>
      </c>
      <c r="B136" s="273" t="s">
        <v>2043</v>
      </c>
    </row>
    <row r="137" spans="1:2" hidden="1" outlineLevel="1">
      <c r="A137" s="272" t="s">
        <v>2042</v>
      </c>
      <c r="B137" s="273" t="s">
        <v>2041</v>
      </c>
    </row>
    <row r="138" spans="1:2" hidden="1" outlineLevel="1">
      <c r="A138" s="272" t="s">
        <v>2040</v>
      </c>
      <c r="B138" s="273" t="s">
        <v>2039</v>
      </c>
    </row>
    <row r="139" spans="1:2" hidden="1" outlineLevel="1">
      <c r="A139" s="272" t="s">
        <v>1989</v>
      </c>
      <c r="B139" s="273" t="s">
        <v>2038</v>
      </c>
    </row>
    <row r="140" spans="1:2" hidden="1" outlineLevel="1">
      <c r="A140" s="272" t="s">
        <v>2037</v>
      </c>
      <c r="B140" s="273" t="s">
        <v>2036</v>
      </c>
    </row>
    <row r="141" spans="1:2" collapsed="1">
      <c r="A141" s="397" t="s">
        <v>2035</v>
      </c>
      <c r="B141" s="397"/>
    </row>
    <row r="142" spans="1:2" hidden="1" outlineLevel="1">
      <c r="A142" s="272" t="s">
        <v>2034</v>
      </c>
      <c r="B142" s="273" t="s">
        <v>2033</v>
      </c>
    </row>
    <row r="143" spans="1:2" hidden="1" outlineLevel="1">
      <c r="A143" s="272" t="s">
        <v>2032</v>
      </c>
      <c r="B143" s="273" t="s">
        <v>2031</v>
      </c>
    </row>
    <row r="144" spans="1:2" hidden="1" outlineLevel="1">
      <c r="A144" s="272" t="s">
        <v>2030</v>
      </c>
      <c r="B144" s="273" t="s">
        <v>2029</v>
      </c>
    </row>
    <row r="145" spans="1:2" hidden="1" outlineLevel="1">
      <c r="A145" s="272" t="s">
        <v>2028</v>
      </c>
      <c r="B145" s="273" t="s">
        <v>2027</v>
      </c>
    </row>
    <row r="146" spans="1:2" hidden="1" outlineLevel="1">
      <c r="A146" s="272" t="s">
        <v>2026</v>
      </c>
      <c r="B146" s="273" t="s">
        <v>2025</v>
      </c>
    </row>
    <row r="147" spans="1:2" hidden="1" outlineLevel="1">
      <c r="A147" s="272" t="s">
        <v>2024</v>
      </c>
      <c r="B147" s="273" t="s">
        <v>2023</v>
      </c>
    </row>
    <row r="148" spans="1:2" hidden="1" outlineLevel="1">
      <c r="A148" s="272" t="s">
        <v>2022</v>
      </c>
      <c r="B148" s="273" t="s">
        <v>2021</v>
      </c>
    </row>
    <row r="149" spans="1:2" hidden="1" outlineLevel="1">
      <c r="A149" s="272" t="s">
        <v>2020</v>
      </c>
      <c r="B149" s="273" t="s">
        <v>2019</v>
      </c>
    </row>
    <row r="150" spans="1:2" hidden="1" outlineLevel="1">
      <c r="A150" s="272" t="s">
        <v>2018</v>
      </c>
      <c r="B150" s="273" t="s">
        <v>2017</v>
      </c>
    </row>
    <row r="151" spans="1:2" hidden="1" outlineLevel="1">
      <c r="A151" s="272" t="s">
        <v>2016</v>
      </c>
      <c r="B151" s="273" t="s">
        <v>2015</v>
      </c>
    </row>
    <row r="152" spans="1:2" hidden="1" outlineLevel="1">
      <c r="A152" s="272" t="s">
        <v>2014</v>
      </c>
      <c r="B152" s="273" t="s">
        <v>2013</v>
      </c>
    </row>
    <row r="153" spans="1:2" hidden="1" outlineLevel="1">
      <c r="A153" s="272" t="s">
        <v>2012</v>
      </c>
      <c r="B153" s="273" t="s">
        <v>2011</v>
      </c>
    </row>
    <row r="154" spans="1:2" hidden="1" outlineLevel="1">
      <c r="A154" s="272" t="s">
        <v>2010</v>
      </c>
      <c r="B154" s="273" t="s">
        <v>2009</v>
      </c>
    </row>
    <row r="155" spans="1:2" hidden="1" outlineLevel="1">
      <c r="A155" s="272" t="s">
        <v>2008</v>
      </c>
      <c r="B155" s="273" t="s">
        <v>2007</v>
      </c>
    </row>
    <row r="156" spans="1:2" hidden="1" outlineLevel="1">
      <c r="A156" s="272" t="s">
        <v>2006</v>
      </c>
      <c r="B156" s="273" t="s">
        <v>2005</v>
      </c>
    </row>
    <row r="157" spans="1:2" hidden="1" outlineLevel="1">
      <c r="A157" s="272" t="s">
        <v>2004</v>
      </c>
      <c r="B157" s="273" t="s">
        <v>2003</v>
      </c>
    </row>
    <row r="158" spans="1:2" hidden="1" outlineLevel="1">
      <c r="A158" s="272" t="s">
        <v>2002</v>
      </c>
      <c r="B158" s="273" t="s">
        <v>2001</v>
      </c>
    </row>
    <row r="159" spans="1:2" hidden="1" outlineLevel="1">
      <c r="A159" s="272" t="s">
        <v>2000</v>
      </c>
      <c r="B159" s="273" t="s">
        <v>1999</v>
      </c>
    </row>
    <row r="160" spans="1:2" hidden="1" outlineLevel="1">
      <c r="A160" s="272" t="s">
        <v>1998</v>
      </c>
      <c r="B160" s="273" t="s">
        <v>1997</v>
      </c>
    </row>
    <row r="161" spans="1:2" hidden="1" outlineLevel="1">
      <c r="A161" s="272" t="s">
        <v>1996</v>
      </c>
      <c r="B161" s="273" t="s">
        <v>1995</v>
      </c>
    </row>
    <row r="162" spans="1:2" collapsed="1">
      <c r="A162" s="398" t="s">
        <v>1994</v>
      </c>
      <c r="B162" s="398"/>
    </row>
    <row r="163" spans="1:2" hidden="1" outlineLevel="1">
      <c r="A163" s="272" t="s">
        <v>1993</v>
      </c>
      <c r="B163" s="273" t="s">
        <v>1992</v>
      </c>
    </row>
    <row r="164" spans="1:2" hidden="1" outlineLevel="1">
      <c r="A164" s="272" t="s">
        <v>1991</v>
      </c>
      <c r="B164" s="273" t="s">
        <v>1990</v>
      </c>
    </row>
    <row r="165" spans="1:2" hidden="1" outlineLevel="1">
      <c r="A165" s="272" t="s">
        <v>1989</v>
      </c>
      <c r="B165" s="273" t="s">
        <v>1988</v>
      </c>
    </row>
    <row r="166" spans="1:2" hidden="1" outlineLevel="1">
      <c r="A166" s="272" t="s">
        <v>1987</v>
      </c>
      <c r="B166" s="273" t="s">
        <v>1986</v>
      </c>
    </row>
    <row r="167" spans="1:2" hidden="1" outlineLevel="1">
      <c r="A167" s="272" t="s">
        <v>1985</v>
      </c>
      <c r="B167" s="273" t="s">
        <v>1984</v>
      </c>
    </row>
    <row r="168" spans="1:2" hidden="1" outlineLevel="1">
      <c r="A168" s="272" t="s">
        <v>1983</v>
      </c>
      <c r="B168" s="273" t="s">
        <v>1982</v>
      </c>
    </row>
    <row r="169" spans="1:2" hidden="1" outlineLevel="1">
      <c r="A169" s="272" t="s">
        <v>1981</v>
      </c>
      <c r="B169" s="273" t="s">
        <v>1980</v>
      </c>
    </row>
    <row r="170" spans="1:2" collapsed="1">
      <c r="A170" s="397" t="s">
        <v>1979</v>
      </c>
      <c r="B170" s="397"/>
    </row>
    <row r="171" spans="1:2" hidden="1" outlineLevel="1">
      <c r="A171" s="272" t="s">
        <v>1978</v>
      </c>
      <c r="B171" s="273" t="s">
        <v>1977</v>
      </c>
    </row>
    <row r="172" spans="1:2" hidden="1" outlineLevel="1">
      <c r="A172" s="272" t="s">
        <v>1976</v>
      </c>
      <c r="B172" s="273" t="s">
        <v>1975</v>
      </c>
    </row>
    <row r="173" spans="1:2" hidden="1" outlineLevel="1">
      <c r="A173" s="272" t="s">
        <v>1974</v>
      </c>
      <c r="B173" s="273" t="s">
        <v>1973</v>
      </c>
    </row>
    <row r="174" spans="1:2" hidden="1" outlineLevel="1">
      <c r="A174" s="272" t="s">
        <v>1972</v>
      </c>
      <c r="B174" s="273" t="s">
        <v>1971</v>
      </c>
    </row>
    <row r="175" spans="1:2" hidden="1" outlineLevel="1">
      <c r="A175" s="272" t="s">
        <v>1970</v>
      </c>
      <c r="B175" s="273" t="s">
        <v>1969</v>
      </c>
    </row>
    <row r="176" spans="1:2" hidden="1" outlineLevel="1">
      <c r="A176" s="272" t="s">
        <v>1968</v>
      </c>
      <c r="B176" s="273" t="s">
        <v>1967</v>
      </c>
    </row>
    <row r="177" spans="1:2" hidden="1" outlineLevel="1">
      <c r="A177" s="272" t="s">
        <v>1966</v>
      </c>
      <c r="B177" s="273" t="s">
        <v>1965</v>
      </c>
    </row>
    <row r="178" spans="1:2" collapsed="1">
      <c r="A178" s="398" t="s">
        <v>1964</v>
      </c>
      <c r="B178" s="398"/>
    </row>
    <row r="179" spans="1:2" hidden="1" outlineLevel="1">
      <c r="A179" s="272" t="s">
        <v>1963</v>
      </c>
      <c r="B179" s="273" t="s">
        <v>1962</v>
      </c>
    </row>
    <row r="180" spans="1:2" hidden="1" outlineLevel="1">
      <c r="A180" s="272" t="s">
        <v>1961</v>
      </c>
      <c r="B180" s="273" t="s">
        <v>1960</v>
      </c>
    </row>
    <row r="181" spans="1:2" hidden="1" outlineLevel="1">
      <c r="A181" s="272" t="s">
        <v>1959</v>
      </c>
      <c r="B181" s="273" t="s">
        <v>1958</v>
      </c>
    </row>
    <row r="182" spans="1:2" hidden="1" outlineLevel="1">
      <c r="A182" s="272" t="s">
        <v>1957</v>
      </c>
      <c r="B182" s="273" t="s">
        <v>1956</v>
      </c>
    </row>
    <row r="183" spans="1:2" hidden="1" outlineLevel="1">
      <c r="A183" s="272" t="s">
        <v>1955</v>
      </c>
      <c r="B183" s="273" t="s">
        <v>1954</v>
      </c>
    </row>
    <row r="184" spans="1:2" ht="25.5" hidden="1" outlineLevel="1">
      <c r="A184" s="272" t="s">
        <v>1953</v>
      </c>
      <c r="B184" s="273" t="s">
        <v>1952</v>
      </c>
    </row>
    <row r="185" spans="1:2" hidden="1" outlineLevel="1">
      <c r="A185" s="272" t="s">
        <v>1951</v>
      </c>
      <c r="B185" s="273" t="s">
        <v>1950</v>
      </c>
    </row>
    <row r="186" spans="1:2" hidden="1" outlineLevel="1">
      <c r="A186" s="272" t="s">
        <v>1949</v>
      </c>
      <c r="B186" s="273" t="s">
        <v>1948</v>
      </c>
    </row>
    <row r="187" spans="1:2" hidden="1" outlineLevel="1">
      <c r="A187" s="272" t="s">
        <v>1947</v>
      </c>
      <c r="B187" s="273" t="s">
        <v>1946</v>
      </c>
    </row>
    <row r="188" spans="1:2" hidden="1" outlineLevel="1">
      <c r="A188" s="272" t="s">
        <v>1945</v>
      </c>
      <c r="B188" s="273" t="s">
        <v>1944</v>
      </c>
    </row>
    <row r="189" spans="1:2" hidden="1" outlineLevel="1">
      <c r="A189" s="272" t="s">
        <v>1943</v>
      </c>
      <c r="B189" s="273" t="s">
        <v>1942</v>
      </c>
    </row>
    <row r="190" spans="1:2" collapsed="1">
      <c r="A190" s="397" t="s">
        <v>1941</v>
      </c>
      <c r="B190" s="397"/>
    </row>
    <row r="191" spans="1:2" hidden="1" outlineLevel="1">
      <c r="A191" s="272" t="s">
        <v>1940</v>
      </c>
      <c r="B191" s="273" t="s">
        <v>1939</v>
      </c>
    </row>
    <row r="192" spans="1:2" hidden="1" outlineLevel="1">
      <c r="A192" s="272" t="s">
        <v>1938</v>
      </c>
      <c r="B192" s="273" t="s">
        <v>1937</v>
      </c>
    </row>
    <row r="193" spans="1:2" hidden="1" outlineLevel="1">
      <c r="A193" s="272" t="s">
        <v>1936</v>
      </c>
      <c r="B193" s="273" t="s">
        <v>1935</v>
      </c>
    </row>
    <row r="194" spans="1:2" hidden="1" outlineLevel="1">
      <c r="A194" s="272" t="s">
        <v>1934</v>
      </c>
      <c r="B194" s="273" t="s">
        <v>1933</v>
      </c>
    </row>
    <row r="195" spans="1:2" hidden="1" outlineLevel="1">
      <c r="A195" s="272" t="s">
        <v>1932</v>
      </c>
      <c r="B195" s="273" t="s">
        <v>1931</v>
      </c>
    </row>
    <row r="196" spans="1:2" hidden="1" outlineLevel="1">
      <c r="A196" s="272" t="s">
        <v>1930</v>
      </c>
      <c r="B196" s="273" t="s">
        <v>1929</v>
      </c>
    </row>
    <row r="197" spans="1:2" hidden="1" outlineLevel="1">
      <c r="A197" s="272" t="s">
        <v>1928</v>
      </c>
      <c r="B197" s="273" t="s">
        <v>1927</v>
      </c>
    </row>
    <row r="198" spans="1:2" collapsed="1">
      <c r="A198" s="398" t="s">
        <v>1926</v>
      </c>
      <c r="B198" s="398"/>
    </row>
    <row r="199" spans="1:2" hidden="1" outlineLevel="1">
      <c r="A199" s="272" t="s">
        <v>1925</v>
      </c>
      <c r="B199" s="273" t="s">
        <v>1924</v>
      </c>
    </row>
    <row r="200" spans="1:2" hidden="1" outlineLevel="1">
      <c r="A200" s="272" t="s">
        <v>1923</v>
      </c>
      <c r="B200" s="273" t="s">
        <v>1922</v>
      </c>
    </row>
    <row r="201" spans="1:2" hidden="1" outlineLevel="1">
      <c r="A201" s="272" t="s">
        <v>1921</v>
      </c>
      <c r="B201" s="273" t="s">
        <v>1920</v>
      </c>
    </row>
    <row r="202" spans="1:2" hidden="1" outlineLevel="1">
      <c r="A202" s="272" t="s">
        <v>1919</v>
      </c>
      <c r="B202" s="273" t="s">
        <v>1918</v>
      </c>
    </row>
    <row r="203" spans="1:2" hidden="1" outlineLevel="1">
      <c r="A203" s="272" t="s">
        <v>1917</v>
      </c>
      <c r="B203" s="273" t="s">
        <v>1916</v>
      </c>
    </row>
    <row r="204" spans="1:2" hidden="1" outlineLevel="1">
      <c r="A204" s="272" t="s">
        <v>1915</v>
      </c>
      <c r="B204" s="273" t="s">
        <v>1914</v>
      </c>
    </row>
    <row r="205" spans="1:2" hidden="1" outlineLevel="1">
      <c r="A205" s="272" t="s">
        <v>1913</v>
      </c>
      <c r="B205" s="273" t="s">
        <v>1912</v>
      </c>
    </row>
    <row r="206" spans="1:2" hidden="1" outlineLevel="1">
      <c r="A206" s="272" t="s">
        <v>1911</v>
      </c>
      <c r="B206" s="274" t="s">
        <v>1910</v>
      </c>
    </row>
    <row r="207" spans="1:2" hidden="1" outlineLevel="1">
      <c r="A207" s="272" t="s">
        <v>1909</v>
      </c>
      <c r="B207" s="273" t="s">
        <v>1908</v>
      </c>
    </row>
    <row r="208" spans="1:2" collapsed="1">
      <c r="A208" s="397"/>
      <c r="B208" s="397"/>
    </row>
  </sheetData>
  <mergeCells count="24">
    <mergeCell ref="A1:Q1"/>
    <mergeCell ref="A12:B12"/>
    <mergeCell ref="A24:B24"/>
    <mergeCell ref="A35:B35"/>
    <mergeCell ref="A44:B44"/>
    <mergeCell ref="A208:B208"/>
    <mergeCell ref="A120:B120"/>
    <mergeCell ref="A131:B131"/>
    <mergeCell ref="A141:B141"/>
    <mergeCell ref="A162:B162"/>
    <mergeCell ref="A170:B170"/>
    <mergeCell ref="A178:B178"/>
    <mergeCell ref="A4:B4"/>
    <mergeCell ref="A2:B2"/>
    <mergeCell ref="C2:J3"/>
    <mergeCell ref="A190:B190"/>
    <mergeCell ref="A198:B198"/>
    <mergeCell ref="A68:B68"/>
    <mergeCell ref="A78:B78"/>
    <mergeCell ref="A84:B84"/>
    <mergeCell ref="A92:B92"/>
    <mergeCell ref="A102:B102"/>
    <mergeCell ref="A112:B112"/>
    <mergeCell ref="A54:B54"/>
  </mergeCells>
  <phoneticPr fontId="5" type="noConversion"/>
  <hyperlinks>
    <hyperlink ref="B58" r:id="rId1" tooltip="http://ringofbrodgar.com/wiki/Category:Gemstones" xr:uid="{6E290411-CE00-46DB-9224-42C21C2C6D40}"/>
    <hyperlink ref="B59" r:id="rId2" tooltip="http://ringofbrodgar.com/wiki/Category:Gemstones" xr:uid="{E230B333-16D9-46B0-83D1-41FFFB41B55F}"/>
    <hyperlink ref="B60" r:id="rId3" tooltip="http://ringofbrodgar.com/wiki/Lucky_Rabbit's_Foot" xr:uid="{1B584D75-5E07-423C-9444-4C4362E4E251}"/>
    <hyperlink ref="B61" r:id="rId4" tooltip="http://ringofbrodgar.com/wiki/Category:Gemstones" xr:uid="{D7F004D8-50BC-44C1-8B0B-338B5C0B0B54}"/>
    <hyperlink ref="B62" r:id="rId5" tooltip="http://ringofbrodgar.com/wiki/Category:Gemstones" xr:uid="{B8E367AF-04B2-46BF-9142-0BBCD80F7E44}"/>
    <hyperlink ref="B63" r:id="rId6" tooltip="http://ringofbrodgar.com/wiki/Poppycaps" xr:uid="{8175D855-23BD-443D-8EFD-4FFDF80283E8}"/>
    <hyperlink ref="B64" r:id="rId7" tooltip="http://ringofbrodgar.com/wiki/Withercorn" xr:uid="{99867171-8514-4F58-9A51-C801A322B1CC}"/>
    <hyperlink ref="B65" r:id="rId8" tooltip="http://ringofbrodgar.com/wiki/Roast_Bat" xr:uid="{243F3FCC-7C12-49F3-A9F4-276546B66DE1}"/>
    <hyperlink ref="B66" r:id="rId9" tooltip="http://ringofbrodgar.com/wiki/Category:Gemstones" xr:uid="{C19CAE76-EE5F-4152-9C75-6A9FAFB75102}"/>
    <hyperlink ref="B117" r:id="rId10" tooltip="http://ringofbrodgar.com/wiki/Clay" xr:uid="{91D31077-FD67-466E-AE31-C026743FE4B3}"/>
    <hyperlink ref="B118" r:id="rId11" tooltip="http://ringofbrodgar.com/wiki/Bone_Ash" xr:uid="{959D2745-9311-4EBD-9ABB-01F7DA4AAC21}"/>
    <hyperlink ref="B161" r:id="rId12" tooltip="http://ringofbrodgar.com/wiki/Deep_Sea_Atavism" xr:uid="{49915D82-5A17-4252-8FCC-1C385D895250}"/>
  </hyperlinks>
  <pageMargins left="0.7" right="0.7" top="0.75" bottom="0.75" header="0.3" footer="0.3"/>
  <drawing r:id="rId1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57B169-F59E-490C-A89D-F49B79BBC454}">
  <sheetPr>
    <tabColor rgb="FF00B050"/>
    <outlinePr summaryBelow="0" summaryRight="0"/>
  </sheetPr>
  <dimension ref="A1:AB1000"/>
  <sheetViews>
    <sheetView workbookViewId="0">
      <pane xSplit="8" ySplit="2" topLeftCell="I3" activePane="bottomRight" state="frozen"/>
      <selection pane="topRight" activeCell="H1" sqref="H1"/>
      <selection pane="bottomLeft" activeCell="A3" sqref="A3"/>
      <selection pane="bottomRight" activeCell="B24" sqref="B23:B24"/>
    </sheetView>
  </sheetViews>
  <sheetFormatPr defaultColWidth="16.83203125" defaultRowHeight="15.75" customHeight="1"/>
  <cols>
    <col min="1" max="2" width="29" style="235" customWidth="1"/>
    <col min="3" max="3" width="9.83203125" style="235" customWidth="1"/>
    <col min="4" max="4" width="5.1640625" style="235" customWidth="1"/>
    <col min="5" max="5" width="17.5" style="235" customWidth="1"/>
    <col min="6" max="6" width="14" style="235" customWidth="1"/>
    <col min="7" max="7" width="13.5" style="235" customWidth="1"/>
    <col min="8" max="8" width="6.83203125" style="235" customWidth="1"/>
    <col min="9" max="9" width="11" style="235" customWidth="1"/>
    <col min="10" max="10" width="11.83203125" style="235" customWidth="1"/>
    <col min="11" max="11" width="22.5" style="235" customWidth="1"/>
    <col min="12" max="12" width="17.6640625" style="235" customWidth="1"/>
    <col min="13" max="13" width="12" style="235" customWidth="1"/>
    <col min="14" max="14" width="17" style="235" customWidth="1"/>
    <col min="15" max="15" width="22.1640625" style="235" customWidth="1"/>
    <col min="16" max="16" width="18.5" style="235" customWidth="1"/>
    <col min="17" max="17" width="12.1640625" style="235" customWidth="1"/>
    <col min="18" max="18" width="12.33203125" style="235" customWidth="1"/>
    <col min="19" max="19" width="16" style="235" customWidth="1"/>
    <col min="20" max="16384" width="16.83203125" style="235"/>
  </cols>
  <sheetData>
    <row r="1" spans="1:28" ht="23.25" customHeight="1">
      <c r="A1" s="253" t="s">
        <v>1734</v>
      </c>
      <c r="B1" s="265" t="s">
        <v>1735</v>
      </c>
      <c r="C1" s="400" t="s">
        <v>1883</v>
      </c>
      <c r="D1" s="401"/>
      <c r="E1" s="401"/>
      <c r="F1" s="250"/>
      <c r="G1" s="250"/>
      <c r="H1" s="250"/>
      <c r="I1" s="402" t="s">
        <v>1891</v>
      </c>
      <c r="J1" s="402"/>
      <c r="K1" s="402"/>
      <c r="L1" s="402"/>
      <c r="M1" s="402" t="s">
        <v>1886</v>
      </c>
      <c r="N1" s="402" t="s">
        <v>1890</v>
      </c>
      <c r="O1" s="402"/>
      <c r="P1" s="402"/>
      <c r="Q1" s="264" t="s">
        <v>1736</v>
      </c>
      <c r="R1" s="260" t="s">
        <v>1737</v>
      </c>
      <c r="S1" s="260"/>
      <c r="T1" s="260"/>
      <c r="U1" s="259"/>
      <c r="V1" s="259"/>
      <c r="W1" s="259"/>
      <c r="X1" s="259"/>
      <c r="Y1" s="259"/>
      <c r="Z1" s="259"/>
      <c r="AA1" s="259"/>
      <c r="AB1" s="259"/>
    </row>
    <row r="2" spans="1:28" ht="23.25" customHeight="1">
      <c r="A2" s="250" t="s">
        <v>1769</v>
      </c>
      <c r="B2" s="250" t="s">
        <v>1770</v>
      </c>
      <c r="C2" s="263" t="s">
        <v>1774</v>
      </c>
      <c r="D2" s="263" t="s">
        <v>1775</v>
      </c>
      <c r="E2" s="263" t="s">
        <v>1771</v>
      </c>
      <c r="F2" s="263" t="s">
        <v>1772</v>
      </c>
      <c r="G2" s="263" t="s">
        <v>1773</v>
      </c>
      <c r="H2" s="263" t="s">
        <v>1595</v>
      </c>
      <c r="I2" s="250" t="s">
        <v>1776</v>
      </c>
      <c r="J2" s="250" t="s">
        <v>1777</v>
      </c>
      <c r="K2" s="250" t="s">
        <v>1884</v>
      </c>
      <c r="L2" s="262" t="s">
        <v>1885</v>
      </c>
      <c r="M2" s="402"/>
      <c r="N2" s="261" t="s">
        <v>1887</v>
      </c>
      <c r="O2" s="261" t="s">
        <v>1889</v>
      </c>
      <c r="P2" s="261" t="s">
        <v>1888</v>
      </c>
      <c r="Q2" s="266" t="s">
        <v>1778</v>
      </c>
      <c r="R2" s="266" t="s">
        <v>1778</v>
      </c>
      <c r="S2" s="267" t="s">
        <v>1738</v>
      </c>
      <c r="T2" s="260" t="s">
        <v>1739</v>
      </c>
      <c r="U2" s="259"/>
      <c r="V2" s="259"/>
      <c r="W2" s="259"/>
      <c r="X2" s="259"/>
      <c r="Y2" s="259"/>
      <c r="Z2" s="259"/>
      <c r="AA2" s="259"/>
      <c r="AB2" s="259"/>
    </row>
    <row r="3" spans="1:28" ht="23.25" customHeight="1">
      <c r="A3" s="250" t="s">
        <v>1740</v>
      </c>
      <c r="B3" s="250" t="s">
        <v>1596</v>
      </c>
      <c r="C3" s="244">
        <v>36000</v>
      </c>
      <c r="D3" s="244">
        <v>1</v>
      </c>
      <c r="E3" s="244">
        <v>7.28</v>
      </c>
      <c r="F3" s="244">
        <v>36</v>
      </c>
      <c r="G3" s="244">
        <v>10</v>
      </c>
      <c r="H3" s="246">
        <v>10</v>
      </c>
      <c r="I3" s="249">
        <f t="shared" ref="I3:I34" si="0">C3/E3</f>
        <v>4945.0549450549452</v>
      </c>
      <c r="J3" s="249">
        <f t="shared" ref="J3:J34" si="1">C3/F3</f>
        <v>1000</v>
      </c>
      <c r="K3" s="249">
        <f t="shared" ref="K3:K34" si="2">C3/E3/F3</f>
        <v>137.36263736263737</v>
      </c>
      <c r="L3" s="247">
        <f t="shared" ref="L3:L24" si="3">C3/G3/E3</f>
        <v>494.50549450549448</v>
      </c>
      <c r="M3" s="248">
        <f t="shared" ref="M3:M34" si="4">SQRT(H3/10)</f>
        <v>1</v>
      </c>
      <c r="N3" s="247">
        <f t="shared" ref="N3:N34" si="5">I3*M3/D3</f>
        <v>4945.0549450549452</v>
      </c>
      <c r="O3" s="247">
        <f t="shared" ref="O3:O24" si="6">L3*M3/D3</f>
        <v>494.50549450549448</v>
      </c>
      <c r="P3" s="247">
        <f t="shared" ref="P3:P24" si="7">C3*M3/G3/D3</f>
        <v>3600</v>
      </c>
      <c r="Q3" s="236">
        <v>98</v>
      </c>
      <c r="R3" s="236">
        <v>94</v>
      </c>
      <c r="S3" s="236">
        <f t="shared" ref="S3:S34" si="8">Q3+R3</f>
        <v>192</v>
      </c>
      <c r="T3" s="236"/>
    </row>
    <row r="4" spans="1:28" ht="23.25" customHeight="1">
      <c r="A4" s="250" t="s">
        <v>1741</v>
      </c>
      <c r="B4" s="250" t="s">
        <v>1597</v>
      </c>
      <c r="C4" s="244">
        <v>30000</v>
      </c>
      <c r="D4" s="244">
        <v>1</v>
      </c>
      <c r="E4" s="244">
        <v>7.28</v>
      </c>
      <c r="F4" s="244">
        <v>30</v>
      </c>
      <c r="G4" s="244">
        <v>10</v>
      </c>
      <c r="H4" s="246">
        <v>10</v>
      </c>
      <c r="I4" s="249">
        <f t="shared" si="0"/>
        <v>4120.8791208791208</v>
      </c>
      <c r="J4" s="249">
        <f t="shared" si="1"/>
        <v>1000</v>
      </c>
      <c r="K4" s="249">
        <f t="shared" si="2"/>
        <v>137.36263736263737</v>
      </c>
      <c r="L4" s="247">
        <f t="shared" si="3"/>
        <v>412.08791208791206</v>
      </c>
      <c r="M4" s="248">
        <f t="shared" si="4"/>
        <v>1</v>
      </c>
      <c r="N4" s="247">
        <f t="shared" si="5"/>
        <v>4120.8791208791208</v>
      </c>
      <c r="O4" s="247">
        <f t="shared" si="6"/>
        <v>412.08791208791206</v>
      </c>
      <c r="P4" s="247">
        <f t="shared" si="7"/>
        <v>3000</v>
      </c>
      <c r="Q4" s="236">
        <v>97</v>
      </c>
      <c r="R4" s="236">
        <v>93</v>
      </c>
      <c r="S4" s="236">
        <f t="shared" si="8"/>
        <v>190</v>
      </c>
      <c r="T4" s="236"/>
    </row>
    <row r="5" spans="1:28" ht="23.25" customHeight="1">
      <c r="A5" s="251" t="s">
        <v>1598</v>
      </c>
      <c r="B5" s="251" t="s">
        <v>1598</v>
      </c>
      <c r="C5" s="244">
        <v>400000</v>
      </c>
      <c r="D5" s="244">
        <v>1</v>
      </c>
      <c r="E5" s="244">
        <v>7.28</v>
      </c>
      <c r="F5" s="244">
        <v>50</v>
      </c>
      <c r="G5" s="244">
        <v>200</v>
      </c>
      <c r="H5" s="246">
        <v>10</v>
      </c>
      <c r="I5" s="249">
        <f t="shared" si="0"/>
        <v>54945.054945054944</v>
      </c>
      <c r="J5" s="249">
        <f t="shared" si="1"/>
        <v>8000</v>
      </c>
      <c r="K5" s="249">
        <f t="shared" si="2"/>
        <v>1098.901098901099</v>
      </c>
      <c r="L5" s="247">
        <f t="shared" si="3"/>
        <v>274.72527472527474</v>
      </c>
      <c r="M5" s="248">
        <f t="shared" si="4"/>
        <v>1</v>
      </c>
      <c r="N5" s="247">
        <f t="shared" si="5"/>
        <v>54945.054945054944</v>
      </c>
      <c r="O5" s="247">
        <f t="shared" si="6"/>
        <v>274.72527472527474</v>
      </c>
      <c r="P5" s="247">
        <f t="shared" si="7"/>
        <v>2000</v>
      </c>
      <c r="Q5" s="236">
        <v>100</v>
      </c>
      <c r="R5" s="236">
        <v>89</v>
      </c>
      <c r="S5" s="236">
        <f t="shared" si="8"/>
        <v>189</v>
      </c>
      <c r="T5" s="236"/>
      <c r="X5" s="254"/>
    </row>
    <row r="6" spans="1:28" ht="23.25" customHeight="1">
      <c r="A6" s="250" t="s">
        <v>1742</v>
      </c>
      <c r="B6" s="250" t="s">
        <v>1599</v>
      </c>
      <c r="C6" s="244">
        <v>25000</v>
      </c>
      <c r="D6" s="244">
        <v>1</v>
      </c>
      <c r="E6" s="244">
        <v>7.28</v>
      </c>
      <c r="F6" s="244">
        <v>25</v>
      </c>
      <c r="G6" s="244">
        <v>10</v>
      </c>
      <c r="H6" s="246">
        <v>10</v>
      </c>
      <c r="I6" s="249">
        <f t="shared" si="0"/>
        <v>3434.065934065934</v>
      </c>
      <c r="J6" s="249">
        <f t="shared" si="1"/>
        <v>1000</v>
      </c>
      <c r="K6" s="249">
        <f t="shared" si="2"/>
        <v>137.36263736263737</v>
      </c>
      <c r="L6" s="247">
        <f t="shared" si="3"/>
        <v>343.4065934065934</v>
      </c>
      <c r="M6" s="248">
        <f t="shared" si="4"/>
        <v>1</v>
      </c>
      <c r="N6" s="247">
        <f t="shared" si="5"/>
        <v>3434.065934065934</v>
      </c>
      <c r="O6" s="247">
        <f t="shared" si="6"/>
        <v>343.4065934065934</v>
      </c>
      <c r="P6" s="247">
        <f t="shared" si="7"/>
        <v>2500</v>
      </c>
      <c r="Q6" s="236">
        <v>95</v>
      </c>
      <c r="R6" s="236">
        <v>92</v>
      </c>
      <c r="S6" s="236">
        <f t="shared" si="8"/>
        <v>187</v>
      </c>
      <c r="T6" s="236"/>
      <c r="X6" s="254"/>
    </row>
    <row r="7" spans="1:28" ht="23.25" customHeight="1">
      <c r="A7" s="250" t="s">
        <v>1743</v>
      </c>
      <c r="B7" s="250" t="s">
        <v>1600</v>
      </c>
      <c r="C7" s="244">
        <v>24000</v>
      </c>
      <c r="D7" s="244">
        <v>1</v>
      </c>
      <c r="E7" s="244">
        <v>7.28</v>
      </c>
      <c r="F7" s="244">
        <v>24</v>
      </c>
      <c r="G7" s="244">
        <v>10</v>
      </c>
      <c r="H7" s="246">
        <v>10</v>
      </c>
      <c r="I7" s="249">
        <f t="shared" si="0"/>
        <v>3296.7032967032965</v>
      </c>
      <c r="J7" s="249">
        <f t="shared" si="1"/>
        <v>1000</v>
      </c>
      <c r="K7" s="249">
        <f t="shared" si="2"/>
        <v>137.36263736263734</v>
      </c>
      <c r="L7" s="247">
        <f t="shared" si="3"/>
        <v>329.67032967032964</v>
      </c>
      <c r="M7" s="248">
        <f t="shared" si="4"/>
        <v>1</v>
      </c>
      <c r="N7" s="247">
        <f t="shared" si="5"/>
        <v>3296.7032967032965</v>
      </c>
      <c r="O7" s="247">
        <f t="shared" si="6"/>
        <v>329.67032967032964</v>
      </c>
      <c r="P7" s="247">
        <f t="shared" si="7"/>
        <v>2400</v>
      </c>
      <c r="Q7" s="236">
        <v>94</v>
      </c>
      <c r="R7" s="236">
        <v>91</v>
      </c>
      <c r="S7" s="236">
        <f t="shared" si="8"/>
        <v>185</v>
      </c>
      <c r="T7" s="236"/>
      <c r="X7" s="254"/>
    </row>
    <row r="8" spans="1:28" ht="23.25" customHeight="1">
      <c r="A8" s="250" t="s">
        <v>1744</v>
      </c>
      <c r="B8" s="250" t="s">
        <v>1731</v>
      </c>
      <c r="C8" s="244">
        <v>20000</v>
      </c>
      <c r="D8" s="244">
        <v>1</v>
      </c>
      <c r="E8" s="244">
        <v>7.28</v>
      </c>
      <c r="F8" s="244">
        <v>20</v>
      </c>
      <c r="G8" s="244">
        <v>10</v>
      </c>
      <c r="H8" s="246">
        <v>10</v>
      </c>
      <c r="I8" s="249">
        <f t="shared" si="0"/>
        <v>2747.2527472527472</v>
      </c>
      <c r="J8" s="249">
        <f t="shared" si="1"/>
        <v>1000</v>
      </c>
      <c r="K8" s="249">
        <f t="shared" si="2"/>
        <v>137.36263736263737</v>
      </c>
      <c r="L8" s="247">
        <f t="shared" si="3"/>
        <v>274.72527472527474</v>
      </c>
      <c r="M8" s="248">
        <f t="shared" si="4"/>
        <v>1</v>
      </c>
      <c r="N8" s="247">
        <f t="shared" si="5"/>
        <v>2747.2527472527472</v>
      </c>
      <c r="O8" s="247">
        <f t="shared" si="6"/>
        <v>274.72527472527474</v>
      </c>
      <c r="P8" s="247">
        <f t="shared" si="7"/>
        <v>2000</v>
      </c>
      <c r="Q8" s="236">
        <v>93</v>
      </c>
      <c r="R8" s="236">
        <v>90</v>
      </c>
      <c r="S8" s="236">
        <f t="shared" si="8"/>
        <v>183</v>
      </c>
      <c r="T8" s="236"/>
      <c r="X8" s="254"/>
    </row>
    <row r="9" spans="1:28" ht="23.25" customHeight="1">
      <c r="A9" s="250" t="s">
        <v>1745</v>
      </c>
      <c r="B9" s="250" t="s">
        <v>1732</v>
      </c>
      <c r="C9" s="244">
        <v>18000</v>
      </c>
      <c r="D9" s="244">
        <v>1</v>
      </c>
      <c r="E9" s="244">
        <v>7.28</v>
      </c>
      <c r="F9" s="244">
        <v>18</v>
      </c>
      <c r="G9" s="244">
        <v>10</v>
      </c>
      <c r="H9" s="246">
        <v>10</v>
      </c>
      <c r="I9" s="249">
        <f t="shared" si="0"/>
        <v>2472.5274725274726</v>
      </c>
      <c r="J9" s="249">
        <f t="shared" si="1"/>
        <v>1000</v>
      </c>
      <c r="K9" s="249">
        <f t="shared" si="2"/>
        <v>137.36263736263737</v>
      </c>
      <c r="L9" s="247">
        <f t="shared" si="3"/>
        <v>247.25274725274724</v>
      </c>
      <c r="M9" s="248">
        <f t="shared" si="4"/>
        <v>1</v>
      </c>
      <c r="N9" s="247">
        <f t="shared" si="5"/>
        <v>2472.5274725274726</v>
      </c>
      <c r="O9" s="247">
        <f t="shared" si="6"/>
        <v>247.25274725274724</v>
      </c>
      <c r="P9" s="247">
        <f t="shared" si="7"/>
        <v>1800</v>
      </c>
      <c r="Q9" s="236">
        <v>92</v>
      </c>
      <c r="R9" s="236">
        <v>88</v>
      </c>
      <c r="S9" s="236">
        <f t="shared" si="8"/>
        <v>180</v>
      </c>
      <c r="T9" s="236"/>
      <c r="X9" s="254"/>
    </row>
    <row r="10" spans="1:28" ht="23.25" customHeight="1">
      <c r="A10" s="258" t="s">
        <v>1746</v>
      </c>
      <c r="B10" s="258" t="s">
        <v>1601</v>
      </c>
      <c r="C10" s="244">
        <v>16000</v>
      </c>
      <c r="D10" s="244">
        <v>1</v>
      </c>
      <c r="E10" s="244">
        <v>7.28</v>
      </c>
      <c r="F10" s="244">
        <v>16</v>
      </c>
      <c r="G10" s="244">
        <v>10</v>
      </c>
      <c r="H10" s="246">
        <v>10</v>
      </c>
      <c r="I10" s="249">
        <f t="shared" si="0"/>
        <v>2197.802197802198</v>
      </c>
      <c r="J10" s="249">
        <f t="shared" si="1"/>
        <v>1000</v>
      </c>
      <c r="K10" s="249">
        <f t="shared" si="2"/>
        <v>137.36263736263737</v>
      </c>
      <c r="L10" s="247">
        <f t="shared" si="3"/>
        <v>219.78021978021977</v>
      </c>
      <c r="M10" s="248">
        <f t="shared" si="4"/>
        <v>1</v>
      </c>
      <c r="N10" s="247">
        <f t="shared" si="5"/>
        <v>2197.802197802198</v>
      </c>
      <c r="O10" s="247">
        <f t="shared" si="6"/>
        <v>219.78021978021977</v>
      </c>
      <c r="P10" s="247">
        <f t="shared" si="7"/>
        <v>1600</v>
      </c>
      <c r="Q10" s="236">
        <v>91</v>
      </c>
      <c r="R10" s="236">
        <v>86</v>
      </c>
      <c r="S10" s="252">
        <f t="shared" si="8"/>
        <v>177</v>
      </c>
      <c r="T10" s="236"/>
      <c r="X10" s="254"/>
    </row>
    <row r="11" spans="1:28" ht="23.25" customHeight="1">
      <c r="A11" s="250" t="s">
        <v>1758</v>
      </c>
      <c r="B11" s="250" t="s">
        <v>1602</v>
      </c>
      <c r="C11" s="244">
        <v>8000</v>
      </c>
      <c r="D11" s="244">
        <v>1</v>
      </c>
      <c r="E11" s="244">
        <v>1.2</v>
      </c>
      <c r="F11" s="244">
        <v>15</v>
      </c>
      <c r="G11" s="244">
        <v>10</v>
      </c>
      <c r="H11" s="246">
        <v>10</v>
      </c>
      <c r="I11" s="249">
        <f t="shared" si="0"/>
        <v>6666.666666666667</v>
      </c>
      <c r="J11" s="249">
        <f t="shared" si="1"/>
        <v>533.33333333333337</v>
      </c>
      <c r="K11" s="249">
        <f t="shared" si="2"/>
        <v>444.44444444444446</v>
      </c>
      <c r="L11" s="247">
        <f t="shared" si="3"/>
        <v>666.66666666666674</v>
      </c>
      <c r="M11" s="248">
        <f t="shared" si="4"/>
        <v>1</v>
      </c>
      <c r="N11" s="247">
        <f t="shared" si="5"/>
        <v>6666.666666666667</v>
      </c>
      <c r="O11" s="247">
        <f t="shared" si="6"/>
        <v>666.66666666666674</v>
      </c>
      <c r="P11" s="247">
        <f t="shared" si="7"/>
        <v>800</v>
      </c>
      <c r="Q11" s="236">
        <v>99</v>
      </c>
      <c r="R11" s="236">
        <v>77</v>
      </c>
      <c r="S11" s="236">
        <f t="shared" si="8"/>
        <v>176</v>
      </c>
      <c r="T11" s="236"/>
      <c r="X11" s="254"/>
    </row>
    <row r="12" spans="1:28" ht="23.25" customHeight="1">
      <c r="A12" s="253" t="s">
        <v>1747</v>
      </c>
      <c r="B12" s="253" t="s">
        <v>1603</v>
      </c>
      <c r="C12" s="244">
        <v>12000</v>
      </c>
      <c r="D12" s="244">
        <v>1</v>
      </c>
      <c r="E12" s="244">
        <v>7.28</v>
      </c>
      <c r="F12" s="244">
        <v>12</v>
      </c>
      <c r="G12" s="244">
        <v>10</v>
      </c>
      <c r="H12" s="246">
        <v>10</v>
      </c>
      <c r="I12" s="249">
        <f t="shared" si="0"/>
        <v>1648.3516483516482</v>
      </c>
      <c r="J12" s="249">
        <f t="shared" si="1"/>
        <v>1000</v>
      </c>
      <c r="K12" s="249">
        <f t="shared" si="2"/>
        <v>137.36263736263734</v>
      </c>
      <c r="L12" s="247">
        <f t="shared" si="3"/>
        <v>164.83516483516482</v>
      </c>
      <c r="M12" s="248">
        <f t="shared" si="4"/>
        <v>1</v>
      </c>
      <c r="N12" s="247">
        <f t="shared" si="5"/>
        <v>1648.3516483516482</v>
      </c>
      <c r="O12" s="247">
        <f t="shared" si="6"/>
        <v>164.83516483516482</v>
      </c>
      <c r="P12" s="247">
        <f t="shared" si="7"/>
        <v>1200</v>
      </c>
      <c r="Q12" s="236">
        <v>90</v>
      </c>
      <c r="R12" s="236">
        <v>85</v>
      </c>
      <c r="S12" s="252">
        <f t="shared" si="8"/>
        <v>175</v>
      </c>
      <c r="T12" s="236"/>
      <c r="X12" s="254"/>
    </row>
    <row r="13" spans="1:28" ht="23.25" customHeight="1">
      <c r="A13" s="253" t="s">
        <v>1748</v>
      </c>
      <c r="B13" s="253" t="s">
        <v>1604</v>
      </c>
      <c r="C13" s="244">
        <v>15000</v>
      </c>
      <c r="D13" s="244">
        <v>1</v>
      </c>
      <c r="E13" s="244">
        <v>7.28</v>
      </c>
      <c r="F13" s="244">
        <v>15</v>
      </c>
      <c r="G13" s="244">
        <v>10</v>
      </c>
      <c r="H13" s="246">
        <v>10</v>
      </c>
      <c r="I13" s="249">
        <f t="shared" si="0"/>
        <v>2060.4395604395604</v>
      </c>
      <c r="J13" s="249">
        <f t="shared" si="1"/>
        <v>1000</v>
      </c>
      <c r="K13" s="249">
        <f t="shared" si="2"/>
        <v>137.36263736263737</v>
      </c>
      <c r="L13" s="247">
        <f t="shared" si="3"/>
        <v>206.04395604395603</v>
      </c>
      <c r="M13" s="248">
        <f t="shared" si="4"/>
        <v>1</v>
      </c>
      <c r="N13" s="247">
        <f t="shared" si="5"/>
        <v>2060.4395604395604</v>
      </c>
      <c r="O13" s="247">
        <f t="shared" si="6"/>
        <v>206.04395604395603</v>
      </c>
      <c r="P13" s="247">
        <f t="shared" si="7"/>
        <v>1500</v>
      </c>
      <c r="Q13" s="236">
        <v>89</v>
      </c>
      <c r="R13" s="236">
        <v>84</v>
      </c>
      <c r="S13" s="252">
        <f t="shared" si="8"/>
        <v>173</v>
      </c>
      <c r="T13" s="236"/>
      <c r="X13" s="254"/>
    </row>
    <row r="14" spans="1:28" ht="23.25" customHeight="1">
      <c r="A14" s="253" t="s">
        <v>1759</v>
      </c>
      <c r="B14" s="253" t="s">
        <v>1605</v>
      </c>
      <c r="C14" s="244">
        <v>7000</v>
      </c>
      <c r="D14" s="244">
        <v>1</v>
      </c>
      <c r="E14" s="244">
        <v>16.239999999999998</v>
      </c>
      <c r="F14" s="244">
        <v>40</v>
      </c>
      <c r="G14" s="244">
        <v>25</v>
      </c>
      <c r="H14" s="246">
        <v>10</v>
      </c>
      <c r="I14" s="249">
        <f t="shared" si="0"/>
        <v>431.03448275862075</v>
      </c>
      <c r="J14" s="249">
        <f t="shared" si="1"/>
        <v>175</v>
      </c>
      <c r="K14" s="249">
        <f t="shared" si="2"/>
        <v>10.77586206896552</v>
      </c>
      <c r="L14" s="247">
        <f t="shared" si="3"/>
        <v>17.241379310344829</v>
      </c>
      <c r="M14" s="248">
        <f t="shared" si="4"/>
        <v>1</v>
      </c>
      <c r="N14" s="247">
        <f t="shared" si="5"/>
        <v>431.03448275862075</v>
      </c>
      <c r="O14" s="247">
        <f t="shared" si="6"/>
        <v>17.241379310344829</v>
      </c>
      <c r="P14" s="247">
        <f t="shared" si="7"/>
        <v>280</v>
      </c>
      <c r="Q14" s="236">
        <v>88</v>
      </c>
      <c r="R14" s="236">
        <v>83</v>
      </c>
      <c r="S14" s="252">
        <f t="shared" si="8"/>
        <v>171</v>
      </c>
      <c r="T14" s="236"/>
      <c r="X14" s="254"/>
    </row>
    <row r="15" spans="1:28" ht="23.25" customHeight="1">
      <c r="A15" s="253" t="s">
        <v>1749</v>
      </c>
      <c r="B15" s="253" t="s">
        <v>1606</v>
      </c>
      <c r="C15" s="244">
        <v>10000</v>
      </c>
      <c r="D15" s="244">
        <v>1</v>
      </c>
      <c r="E15" s="244">
        <v>7.28</v>
      </c>
      <c r="F15" s="244">
        <v>10</v>
      </c>
      <c r="G15" s="244">
        <v>10</v>
      </c>
      <c r="H15" s="246">
        <v>10</v>
      </c>
      <c r="I15" s="249">
        <f t="shared" si="0"/>
        <v>1373.6263736263736</v>
      </c>
      <c r="J15" s="249">
        <f t="shared" si="1"/>
        <v>1000</v>
      </c>
      <c r="K15" s="249">
        <f t="shared" si="2"/>
        <v>137.36263736263737</v>
      </c>
      <c r="L15" s="247">
        <f t="shared" si="3"/>
        <v>137.36263736263737</v>
      </c>
      <c r="M15" s="248">
        <f t="shared" si="4"/>
        <v>1</v>
      </c>
      <c r="N15" s="247">
        <f t="shared" si="5"/>
        <v>1373.6263736263736</v>
      </c>
      <c r="O15" s="247">
        <f t="shared" si="6"/>
        <v>137.36263736263737</v>
      </c>
      <c r="P15" s="247">
        <f t="shared" si="7"/>
        <v>1000</v>
      </c>
      <c r="Q15" s="236">
        <v>87</v>
      </c>
      <c r="R15" s="236">
        <v>82</v>
      </c>
      <c r="S15" s="252">
        <f t="shared" si="8"/>
        <v>169</v>
      </c>
      <c r="T15" s="236"/>
      <c r="X15" s="254"/>
    </row>
    <row r="16" spans="1:28" ht="23.25" customHeight="1">
      <c r="A16" s="253" t="s">
        <v>701</v>
      </c>
      <c r="B16" s="253" t="s">
        <v>1607</v>
      </c>
      <c r="C16" s="244">
        <v>10000</v>
      </c>
      <c r="D16" s="244">
        <v>1</v>
      </c>
      <c r="E16" s="244">
        <v>18.23</v>
      </c>
      <c r="F16" s="244">
        <v>10</v>
      </c>
      <c r="G16" s="244">
        <v>2</v>
      </c>
      <c r="H16" s="246">
        <v>10</v>
      </c>
      <c r="I16" s="249">
        <f t="shared" si="0"/>
        <v>548.54635216675808</v>
      </c>
      <c r="J16" s="249">
        <f t="shared" si="1"/>
        <v>1000</v>
      </c>
      <c r="K16" s="249">
        <f t="shared" si="2"/>
        <v>54.85463521667581</v>
      </c>
      <c r="L16" s="247">
        <f t="shared" si="3"/>
        <v>274.27317608337904</v>
      </c>
      <c r="M16" s="248">
        <f t="shared" si="4"/>
        <v>1</v>
      </c>
      <c r="N16" s="247">
        <f t="shared" si="5"/>
        <v>548.54635216675808</v>
      </c>
      <c r="O16" s="247">
        <f t="shared" si="6"/>
        <v>274.27317608337904</v>
      </c>
      <c r="P16" s="247">
        <f t="shared" si="7"/>
        <v>5000</v>
      </c>
      <c r="Q16" s="236">
        <v>69</v>
      </c>
      <c r="R16" s="236">
        <v>97</v>
      </c>
      <c r="S16" s="252">
        <f t="shared" si="8"/>
        <v>166</v>
      </c>
      <c r="T16" s="236"/>
      <c r="X16" s="254"/>
    </row>
    <row r="17" spans="1:24" ht="23.25" customHeight="1">
      <c r="A17" s="253" t="s">
        <v>1750</v>
      </c>
      <c r="B17" s="253" t="s">
        <v>1608</v>
      </c>
      <c r="C17" s="244">
        <v>9000</v>
      </c>
      <c r="D17" s="244">
        <v>1</v>
      </c>
      <c r="E17" s="244">
        <v>7.28</v>
      </c>
      <c r="F17" s="244">
        <v>9</v>
      </c>
      <c r="G17" s="244">
        <v>10</v>
      </c>
      <c r="H17" s="246">
        <v>10</v>
      </c>
      <c r="I17" s="249">
        <f t="shared" si="0"/>
        <v>1236.2637362637363</v>
      </c>
      <c r="J17" s="249">
        <f t="shared" si="1"/>
        <v>1000</v>
      </c>
      <c r="K17" s="249">
        <f t="shared" si="2"/>
        <v>137.36263736263737</v>
      </c>
      <c r="L17" s="247">
        <f t="shared" si="3"/>
        <v>123.62637362637362</v>
      </c>
      <c r="M17" s="248">
        <f t="shared" si="4"/>
        <v>1</v>
      </c>
      <c r="N17" s="247">
        <f t="shared" si="5"/>
        <v>1236.2637362637363</v>
      </c>
      <c r="O17" s="247">
        <f t="shared" si="6"/>
        <v>123.62637362637362</v>
      </c>
      <c r="P17" s="247">
        <f t="shared" si="7"/>
        <v>900</v>
      </c>
      <c r="Q17" s="236">
        <v>85</v>
      </c>
      <c r="R17" s="236">
        <v>79</v>
      </c>
      <c r="S17" s="252">
        <f t="shared" si="8"/>
        <v>164</v>
      </c>
      <c r="T17" s="236"/>
      <c r="X17" s="254"/>
    </row>
    <row r="18" spans="1:24" ht="23.25" customHeight="1">
      <c r="A18" s="253" t="s">
        <v>1751</v>
      </c>
      <c r="B18" s="253" t="s">
        <v>1609</v>
      </c>
      <c r="C18" s="244">
        <v>8000</v>
      </c>
      <c r="D18" s="244">
        <v>1</v>
      </c>
      <c r="E18" s="244">
        <v>7.28</v>
      </c>
      <c r="F18" s="244">
        <v>8</v>
      </c>
      <c r="G18" s="244">
        <v>10</v>
      </c>
      <c r="H18" s="246">
        <v>10</v>
      </c>
      <c r="I18" s="249">
        <f t="shared" si="0"/>
        <v>1098.901098901099</v>
      </c>
      <c r="J18" s="249">
        <f t="shared" si="1"/>
        <v>1000</v>
      </c>
      <c r="K18" s="249">
        <f t="shared" si="2"/>
        <v>137.36263736263737</v>
      </c>
      <c r="L18" s="247">
        <f t="shared" si="3"/>
        <v>109.89010989010988</v>
      </c>
      <c r="M18" s="248">
        <f t="shared" si="4"/>
        <v>1</v>
      </c>
      <c r="N18" s="247">
        <f t="shared" si="5"/>
        <v>1098.901098901099</v>
      </c>
      <c r="O18" s="247">
        <f t="shared" si="6"/>
        <v>109.89010989010988</v>
      </c>
      <c r="P18" s="247">
        <f t="shared" si="7"/>
        <v>800</v>
      </c>
      <c r="Q18" s="236">
        <v>84</v>
      </c>
      <c r="R18" s="236">
        <v>78</v>
      </c>
      <c r="S18" s="252">
        <f t="shared" si="8"/>
        <v>162</v>
      </c>
      <c r="T18" s="236"/>
      <c r="X18" s="254"/>
    </row>
    <row r="19" spans="1:24" ht="23.25" customHeight="1">
      <c r="A19" s="251" t="s">
        <v>1760</v>
      </c>
      <c r="B19" s="251" t="s">
        <v>1610</v>
      </c>
      <c r="C19" s="244">
        <v>5000</v>
      </c>
      <c r="D19" s="244">
        <v>1</v>
      </c>
      <c r="E19" s="244">
        <v>1.2</v>
      </c>
      <c r="F19" s="244">
        <v>15</v>
      </c>
      <c r="G19" s="244">
        <v>10</v>
      </c>
      <c r="H19" s="246">
        <v>10</v>
      </c>
      <c r="I19" s="249">
        <f t="shared" si="0"/>
        <v>4166.666666666667</v>
      </c>
      <c r="J19" s="249">
        <f t="shared" si="1"/>
        <v>333.33333333333331</v>
      </c>
      <c r="K19" s="249">
        <f t="shared" si="2"/>
        <v>277.77777777777777</v>
      </c>
      <c r="L19" s="247">
        <f t="shared" si="3"/>
        <v>416.66666666666669</v>
      </c>
      <c r="M19" s="248">
        <f t="shared" si="4"/>
        <v>1</v>
      </c>
      <c r="N19" s="247">
        <f t="shared" si="5"/>
        <v>4166.666666666667</v>
      </c>
      <c r="O19" s="247">
        <f t="shared" si="6"/>
        <v>416.66666666666669</v>
      </c>
      <c r="P19" s="247">
        <f t="shared" si="7"/>
        <v>500</v>
      </c>
      <c r="Q19" s="236">
        <v>96</v>
      </c>
      <c r="R19" s="236">
        <v>61</v>
      </c>
      <c r="S19" s="236">
        <f t="shared" si="8"/>
        <v>157</v>
      </c>
      <c r="T19" s="236"/>
      <c r="X19" s="254"/>
    </row>
    <row r="20" spans="1:24" ht="23.25" customHeight="1">
      <c r="A20" s="251" t="s">
        <v>1779</v>
      </c>
      <c r="B20" s="251" t="s">
        <v>1611</v>
      </c>
      <c r="C20" s="244">
        <v>2000</v>
      </c>
      <c r="D20" s="244">
        <v>1</v>
      </c>
      <c r="E20" s="244">
        <v>3.3</v>
      </c>
      <c r="F20" s="244">
        <v>6</v>
      </c>
      <c r="G20" s="244">
        <v>2</v>
      </c>
      <c r="H20" s="246">
        <v>10</v>
      </c>
      <c r="I20" s="249">
        <f t="shared" si="0"/>
        <v>606.06060606060612</v>
      </c>
      <c r="J20" s="249">
        <f t="shared" si="1"/>
        <v>333.33333333333331</v>
      </c>
      <c r="K20" s="249">
        <f t="shared" si="2"/>
        <v>101.01010101010102</v>
      </c>
      <c r="L20" s="247">
        <f t="shared" si="3"/>
        <v>303.03030303030306</v>
      </c>
      <c r="M20" s="248">
        <f t="shared" si="4"/>
        <v>1</v>
      </c>
      <c r="N20" s="247">
        <f t="shared" si="5"/>
        <v>606.06060606060612</v>
      </c>
      <c r="O20" s="247">
        <f t="shared" si="6"/>
        <v>303.03030303030306</v>
      </c>
      <c r="P20" s="247">
        <f t="shared" si="7"/>
        <v>1000</v>
      </c>
      <c r="Q20" s="236">
        <v>76</v>
      </c>
      <c r="R20" s="236">
        <v>81</v>
      </c>
      <c r="S20" s="236">
        <f t="shared" si="8"/>
        <v>157</v>
      </c>
      <c r="T20" s="236"/>
      <c r="W20" s="254"/>
      <c r="X20" s="254"/>
    </row>
    <row r="21" spans="1:24" ht="23.25" customHeight="1">
      <c r="A21" s="253" t="s">
        <v>1752</v>
      </c>
      <c r="B21" s="253" t="s">
        <v>1612</v>
      </c>
      <c r="C21" s="244">
        <v>6000</v>
      </c>
      <c r="D21" s="244">
        <v>1</v>
      </c>
      <c r="E21" s="244">
        <v>7.28</v>
      </c>
      <c r="F21" s="244">
        <v>6</v>
      </c>
      <c r="G21" s="244">
        <v>10</v>
      </c>
      <c r="H21" s="246">
        <v>10</v>
      </c>
      <c r="I21" s="249">
        <f t="shared" si="0"/>
        <v>824.17582417582412</v>
      </c>
      <c r="J21" s="249">
        <f t="shared" si="1"/>
        <v>1000</v>
      </c>
      <c r="K21" s="249">
        <f t="shared" si="2"/>
        <v>137.36263736263734</v>
      </c>
      <c r="L21" s="247">
        <f t="shared" si="3"/>
        <v>82.417582417582409</v>
      </c>
      <c r="M21" s="248">
        <f t="shared" si="4"/>
        <v>1</v>
      </c>
      <c r="N21" s="247">
        <f t="shared" si="5"/>
        <v>824.17582417582412</v>
      </c>
      <c r="O21" s="247">
        <f t="shared" si="6"/>
        <v>82.417582417582409</v>
      </c>
      <c r="P21" s="247">
        <f t="shared" si="7"/>
        <v>600</v>
      </c>
      <c r="Q21" s="236">
        <v>82</v>
      </c>
      <c r="R21" s="236">
        <v>73</v>
      </c>
      <c r="S21" s="252">
        <f t="shared" si="8"/>
        <v>155</v>
      </c>
      <c r="T21" s="236"/>
      <c r="X21" s="254"/>
    </row>
    <row r="22" spans="1:24" ht="23.25" customHeight="1">
      <c r="A22" s="251" t="s">
        <v>1761</v>
      </c>
      <c r="B22" s="251" t="s">
        <v>1613</v>
      </c>
      <c r="C22" s="244">
        <v>2400</v>
      </c>
      <c r="D22" s="244">
        <v>1</v>
      </c>
      <c r="E22" s="244">
        <v>4</v>
      </c>
      <c r="F22" s="244">
        <v>4</v>
      </c>
      <c r="G22" s="244">
        <v>4</v>
      </c>
      <c r="H22" s="246">
        <v>10</v>
      </c>
      <c r="I22" s="249">
        <f t="shared" si="0"/>
        <v>600</v>
      </c>
      <c r="J22" s="249">
        <f t="shared" si="1"/>
        <v>600</v>
      </c>
      <c r="K22" s="249">
        <f t="shared" si="2"/>
        <v>150</v>
      </c>
      <c r="L22" s="247">
        <f t="shared" si="3"/>
        <v>150</v>
      </c>
      <c r="M22" s="248">
        <f t="shared" si="4"/>
        <v>1</v>
      </c>
      <c r="N22" s="247">
        <f t="shared" si="5"/>
        <v>600</v>
      </c>
      <c r="O22" s="247">
        <f t="shared" si="6"/>
        <v>150</v>
      </c>
      <c r="P22" s="247">
        <f t="shared" si="7"/>
        <v>600</v>
      </c>
      <c r="Q22" s="236">
        <v>75</v>
      </c>
      <c r="R22" s="236">
        <v>72</v>
      </c>
      <c r="S22" s="236">
        <f t="shared" si="8"/>
        <v>147</v>
      </c>
      <c r="T22" s="236"/>
      <c r="X22" s="254"/>
    </row>
    <row r="23" spans="1:24" ht="23.25" customHeight="1">
      <c r="A23" s="253" t="s">
        <v>1753</v>
      </c>
      <c r="B23" s="253" t="s">
        <v>1614</v>
      </c>
      <c r="C23" s="244">
        <v>5000</v>
      </c>
      <c r="D23" s="244">
        <v>1</v>
      </c>
      <c r="E23" s="244">
        <v>7.28</v>
      </c>
      <c r="F23" s="244">
        <v>5</v>
      </c>
      <c r="G23" s="244">
        <v>10</v>
      </c>
      <c r="H23" s="246">
        <v>10</v>
      </c>
      <c r="I23" s="249">
        <f t="shared" si="0"/>
        <v>686.8131868131868</v>
      </c>
      <c r="J23" s="249">
        <f t="shared" si="1"/>
        <v>1000</v>
      </c>
      <c r="K23" s="249">
        <f t="shared" si="2"/>
        <v>137.36263736263737</v>
      </c>
      <c r="L23" s="247">
        <f t="shared" si="3"/>
        <v>68.681318681318686</v>
      </c>
      <c r="M23" s="248">
        <f t="shared" si="4"/>
        <v>1</v>
      </c>
      <c r="N23" s="247">
        <f t="shared" si="5"/>
        <v>686.8131868131868</v>
      </c>
      <c r="O23" s="247">
        <f t="shared" si="6"/>
        <v>68.681318681318686</v>
      </c>
      <c r="P23" s="247">
        <f t="shared" si="7"/>
        <v>500</v>
      </c>
      <c r="Q23" s="236">
        <v>79</v>
      </c>
      <c r="R23" s="236">
        <v>67</v>
      </c>
      <c r="S23" s="252">
        <f t="shared" si="8"/>
        <v>146</v>
      </c>
      <c r="T23" s="236"/>
      <c r="X23" s="254"/>
    </row>
    <row r="24" spans="1:24" ht="23.25" customHeight="1">
      <c r="A24" s="253" t="s">
        <v>1762</v>
      </c>
      <c r="B24" s="253" t="s">
        <v>1615</v>
      </c>
      <c r="C24" s="244">
        <v>4000</v>
      </c>
      <c r="D24" s="244">
        <v>1</v>
      </c>
      <c r="E24" s="244">
        <v>16.399999999999999</v>
      </c>
      <c r="F24" s="244">
        <v>18</v>
      </c>
      <c r="G24" s="244">
        <v>20</v>
      </c>
      <c r="H24" s="246">
        <v>10</v>
      </c>
      <c r="I24" s="249">
        <f t="shared" si="0"/>
        <v>243.90243902439028</v>
      </c>
      <c r="J24" s="249">
        <f t="shared" si="1"/>
        <v>222.22222222222223</v>
      </c>
      <c r="K24" s="249">
        <f t="shared" si="2"/>
        <v>13.550135501355015</v>
      </c>
      <c r="L24" s="247">
        <f t="shared" si="3"/>
        <v>12.195121951219512</v>
      </c>
      <c r="M24" s="248">
        <f t="shared" si="4"/>
        <v>1</v>
      </c>
      <c r="N24" s="247">
        <f t="shared" si="5"/>
        <v>243.90243902439028</v>
      </c>
      <c r="O24" s="247">
        <f t="shared" si="6"/>
        <v>12.195121951219512</v>
      </c>
      <c r="P24" s="247">
        <f t="shared" si="7"/>
        <v>200</v>
      </c>
      <c r="Q24" s="236">
        <v>77</v>
      </c>
      <c r="R24" s="236">
        <v>69</v>
      </c>
      <c r="S24" s="252">
        <f t="shared" si="8"/>
        <v>146</v>
      </c>
      <c r="T24" s="236"/>
    </row>
    <row r="25" spans="1:24" ht="23.25" customHeight="1">
      <c r="A25" s="250" t="s">
        <v>1763</v>
      </c>
      <c r="B25" s="250" t="s">
        <v>1616</v>
      </c>
      <c r="C25" s="244">
        <v>200</v>
      </c>
      <c r="D25" s="244">
        <v>1</v>
      </c>
      <c r="E25" s="244">
        <v>0.67</v>
      </c>
      <c r="F25" s="244">
        <v>2</v>
      </c>
      <c r="G25" s="244">
        <v>0</v>
      </c>
      <c r="H25" s="246">
        <v>10</v>
      </c>
      <c r="I25" s="249">
        <f t="shared" si="0"/>
        <v>298.50746268656712</v>
      </c>
      <c r="J25" s="249">
        <f t="shared" si="1"/>
        <v>100</v>
      </c>
      <c r="K25" s="249">
        <f t="shared" si="2"/>
        <v>149.25373134328356</v>
      </c>
      <c r="L25" s="247" t="s">
        <v>1617</v>
      </c>
      <c r="M25" s="248">
        <f t="shared" si="4"/>
        <v>1</v>
      </c>
      <c r="N25" s="247">
        <f t="shared" si="5"/>
        <v>298.50746268656712</v>
      </c>
      <c r="O25" s="257" t="s">
        <v>1617</v>
      </c>
      <c r="P25" s="257" t="s">
        <v>1617</v>
      </c>
      <c r="Q25" s="236">
        <v>45</v>
      </c>
      <c r="R25" s="236">
        <v>100</v>
      </c>
      <c r="S25" s="236">
        <f t="shared" si="8"/>
        <v>145</v>
      </c>
      <c r="T25" s="236"/>
      <c r="X25" s="254"/>
    </row>
    <row r="26" spans="1:24" ht="23.25" customHeight="1">
      <c r="A26" s="253" t="s">
        <v>1754</v>
      </c>
      <c r="B26" s="253" t="s">
        <v>1618</v>
      </c>
      <c r="C26" s="244">
        <v>4000</v>
      </c>
      <c r="D26" s="244">
        <v>1</v>
      </c>
      <c r="E26" s="244">
        <v>7.28</v>
      </c>
      <c r="F26" s="244">
        <v>4</v>
      </c>
      <c r="G26" s="244">
        <v>10</v>
      </c>
      <c r="H26" s="246">
        <v>10</v>
      </c>
      <c r="I26" s="249">
        <f t="shared" si="0"/>
        <v>549.45054945054949</v>
      </c>
      <c r="J26" s="249">
        <f t="shared" si="1"/>
        <v>1000</v>
      </c>
      <c r="K26" s="249">
        <f t="shared" si="2"/>
        <v>137.36263736263737</v>
      </c>
      <c r="L26" s="247">
        <f>C26/G26/E26</f>
        <v>54.945054945054942</v>
      </c>
      <c r="M26" s="248">
        <f t="shared" si="4"/>
        <v>1</v>
      </c>
      <c r="N26" s="247">
        <f t="shared" si="5"/>
        <v>549.45054945054949</v>
      </c>
      <c r="O26" s="247">
        <f>L26*M26/D26</f>
        <v>54.945054945054942</v>
      </c>
      <c r="P26" s="247">
        <f>C26*M26/G26/D26</f>
        <v>400</v>
      </c>
      <c r="Q26" s="236">
        <v>78</v>
      </c>
      <c r="R26" s="236">
        <v>63</v>
      </c>
      <c r="S26" s="252">
        <f t="shared" si="8"/>
        <v>141</v>
      </c>
      <c r="T26" s="236"/>
      <c r="X26" s="254"/>
    </row>
    <row r="27" spans="1:24" ht="23.25" customHeight="1">
      <c r="A27" s="251" t="s">
        <v>583</v>
      </c>
      <c r="B27" s="251" t="s">
        <v>1619</v>
      </c>
      <c r="C27" s="244">
        <v>1600</v>
      </c>
      <c r="D27" s="244">
        <v>1</v>
      </c>
      <c r="E27" s="244">
        <v>7.28</v>
      </c>
      <c r="F27" s="244">
        <v>5</v>
      </c>
      <c r="G27" s="244">
        <v>0</v>
      </c>
      <c r="H27" s="246">
        <v>10</v>
      </c>
      <c r="I27" s="249">
        <f t="shared" si="0"/>
        <v>219.78021978021977</v>
      </c>
      <c r="J27" s="249">
        <f t="shared" si="1"/>
        <v>320</v>
      </c>
      <c r="K27" s="249">
        <f t="shared" si="2"/>
        <v>43.956043956043956</v>
      </c>
      <c r="L27" s="247" t="s">
        <v>1617</v>
      </c>
      <c r="M27" s="248">
        <f t="shared" si="4"/>
        <v>1</v>
      </c>
      <c r="N27" s="247">
        <f t="shared" si="5"/>
        <v>219.78021978021977</v>
      </c>
      <c r="O27" s="247" t="s">
        <v>1733</v>
      </c>
      <c r="P27" s="247" t="s">
        <v>1617</v>
      </c>
      <c r="Q27" s="236">
        <v>40</v>
      </c>
      <c r="R27" s="236">
        <v>99</v>
      </c>
      <c r="S27" s="236">
        <f t="shared" si="8"/>
        <v>139</v>
      </c>
      <c r="T27" s="236"/>
      <c r="X27" s="254"/>
    </row>
    <row r="28" spans="1:24" ht="23.25" customHeight="1">
      <c r="A28" s="250" t="s">
        <v>1765</v>
      </c>
      <c r="B28" s="250" t="s">
        <v>1620</v>
      </c>
      <c r="C28" s="244">
        <v>9000</v>
      </c>
      <c r="D28" s="244">
        <v>1</v>
      </c>
      <c r="E28" s="244">
        <v>29.2</v>
      </c>
      <c r="F28" s="244">
        <v>25</v>
      </c>
      <c r="G28" s="244">
        <v>20</v>
      </c>
      <c r="H28" s="246">
        <v>10</v>
      </c>
      <c r="I28" s="249">
        <f t="shared" si="0"/>
        <v>308.21917808219177</v>
      </c>
      <c r="J28" s="249">
        <f t="shared" si="1"/>
        <v>360</v>
      </c>
      <c r="K28" s="249">
        <f t="shared" si="2"/>
        <v>12.328767123287671</v>
      </c>
      <c r="L28" s="247">
        <f t="shared" ref="L28:L59" si="9">C28/G28/E28</f>
        <v>15.41095890410959</v>
      </c>
      <c r="M28" s="248">
        <f t="shared" si="4"/>
        <v>1</v>
      </c>
      <c r="N28" s="247">
        <f t="shared" si="5"/>
        <v>308.21917808219177</v>
      </c>
      <c r="O28" s="247">
        <f t="shared" ref="O28:O59" si="10">L28*M28/D28</f>
        <v>15.41095890410959</v>
      </c>
      <c r="P28" s="247">
        <f t="shared" ref="P28:P59" si="11">C28*M28/G28/D28</f>
        <v>450</v>
      </c>
      <c r="Q28" s="236">
        <v>64</v>
      </c>
      <c r="R28" s="236">
        <v>74</v>
      </c>
      <c r="S28" s="236">
        <f t="shared" si="8"/>
        <v>138</v>
      </c>
      <c r="T28" s="236"/>
      <c r="X28" s="254"/>
    </row>
    <row r="29" spans="1:24" ht="23.25" customHeight="1">
      <c r="A29" s="250" t="s">
        <v>1780</v>
      </c>
      <c r="B29" s="250" t="s">
        <v>1621</v>
      </c>
      <c r="C29" s="244">
        <v>3500</v>
      </c>
      <c r="D29" s="244">
        <v>1</v>
      </c>
      <c r="E29" s="244">
        <v>15</v>
      </c>
      <c r="F29" s="244">
        <v>16</v>
      </c>
      <c r="G29" s="244">
        <v>8</v>
      </c>
      <c r="H29" s="246">
        <v>10</v>
      </c>
      <c r="I29" s="249">
        <f t="shared" si="0"/>
        <v>233.33333333333334</v>
      </c>
      <c r="J29" s="249">
        <f t="shared" si="1"/>
        <v>218.75</v>
      </c>
      <c r="K29" s="249">
        <f t="shared" si="2"/>
        <v>14.583333333333334</v>
      </c>
      <c r="L29" s="247">
        <f t="shared" si="9"/>
        <v>29.166666666666668</v>
      </c>
      <c r="M29" s="248">
        <f t="shared" si="4"/>
        <v>1</v>
      </c>
      <c r="N29" s="247">
        <f t="shared" si="5"/>
        <v>233.33333333333334</v>
      </c>
      <c r="O29" s="247">
        <f t="shared" si="10"/>
        <v>29.166666666666668</v>
      </c>
      <c r="P29" s="247">
        <f t="shared" si="11"/>
        <v>437.5</v>
      </c>
      <c r="Q29" s="236">
        <v>61</v>
      </c>
      <c r="R29" s="236">
        <v>75</v>
      </c>
      <c r="S29" s="236">
        <f t="shared" si="8"/>
        <v>136</v>
      </c>
      <c r="T29" s="236"/>
      <c r="X29" s="254"/>
    </row>
    <row r="30" spans="1:24" ht="23.25" customHeight="1">
      <c r="A30" s="250" t="s">
        <v>1766</v>
      </c>
      <c r="B30" s="250" t="s">
        <v>1622</v>
      </c>
      <c r="C30" s="244">
        <v>6000</v>
      </c>
      <c r="D30" s="244">
        <v>1</v>
      </c>
      <c r="E30" s="244">
        <v>22</v>
      </c>
      <c r="F30" s="244">
        <v>10</v>
      </c>
      <c r="G30" s="244">
        <v>20</v>
      </c>
      <c r="H30" s="246">
        <v>10</v>
      </c>
      <c r="I30" s="249">
        <f t="shared" si="0"/>
        <v>272.72727272727275</v>
      </c>
      <c r="J30" s="249">
        <f t="shared" si="1"/>
        <v>600</v>
      </c>
      <c r="K30" s="249">
        <f t="shared" si="2"/>
        <v>27.272727272727273</v>
      </c>
      <c r="L30" s="247">
        <f t="shared" si="9"/>
        <v>13.636363636363637</v>
      </c>
      <c r="M30" s="248">
        <f t="shared" si="4"/>
        <v>1</v>
      </c>
      <c r="N30" s="247">
        <f t="shared" si="5"/>
        <v>272.72727272727275</v>
      </c>
      <c r="O30" s="247">
        <f t="shared" si="10"/>
        <v>13.636363636363637</v>
      </c>
      <c r="P30" s="247">
        <f t="shared" si="11"/>
        <v>300</v>
      </c>
      <c r="Q30" s="236">
        <v>65</v>
      </c>
      <c r="R30" s="236">
        <v>68</v>
      </c>
      <c r="S30" s="252">
        <f t="shared" si="8"/>
        <v>133</v>
      </c>
      <c r="T30" s="236"/>
      <c r="X30" s="254"/>
    </row>
    <row r="31" spans="1:24" ht="23.25" customHeight="1">
      <c r="A31" s="251" t="s">
        <v>1767</v>
      </c>
      <c r="B31" s="251" t="s">
        <v>1623</v>
      </c>
      <c r="C31" s="244">
        <v>15000</v>
      </c>
      <c r="D31" s="244">
        <v>1</v>
      </c>
      <c r="E31" s="244">
        <v>73</v>
      </c>
      <c r="F31" s="244">
        <v>10</v>
      </c>
      <c r="G31" s="244">
        <v>2</v>
      </c>
      <c r="H31" s="246">
        <v>10</v>
      </c>
      <c r="I31" s="249">
        <f t="shared" si="0"/>
        <v>205.47945205479451</v>
      </c>
      <c r="J31" s="249">
        <f t="shared" si="1"/>
        <v>1500</v>
      </c>
      <c r="K31" s="249">
        <f t="shared" si="2"/>
        <v>20.547945205479451</v>
      </c>
      <c r="L31" s="247">
        <f t="shared" si="9"/>
        <v>102.73972602739725</v>
      </c>
      <c r="M31" s="248">
        <f t="shared" si="4"/>
        <v>1</v>
      </c>
      <c r="N31" s="247">
        <f t="shared" si="5"/>
        <v>205.47945205479451</v>
      </c>
      <c r="O31" s="247">
        <f t="shared" si="10"/>
        <v>102.73972602739725</v>
      </c>
      <c r="P31" s="247">
        <f t="shared" si="11"/>
        <v>7500</v>
      </c>
      <c r="Q31" s="236">
        <v>33</v>
      </c>
      <c r="R31" s="236">
        <v>98</v>
      </c>
      <c r="S31" s="236">
        <f t="shared" si="8"/>
        <v>131</v>
      </c>
      <c r="T31" s="236"/>
      <c r="X31" s="254"/>
    </row>
    <row r="32" spans="1:24" ht="23.25" customHeight="1">
      <c r="A32" s="253" t="s">
        <v>1768</v>
      </c>
      <c r="B32" s="253" t="s">
        <v>1624</v>
      </c>
      <c r="C32" s="244">
        <v>500</v>
      </c>
      <c r="D32" s="244">
        <v>1</v>
      </c>
      <c r="E32" s="244">
        <v>2.42</v>
      </c>
      <c r="F32" s="244">
        <v>5</v>
      </c>
      <c r="G32" s="244">
        <v>2</v>
      </c>
      <c r="H32" s="246">
        <v>10</v>
      </c>
      <c r="I32" s="249">
        <f t="shared" si="0"/>
        <v>206.61157024793388</v>
      </c>
      <c r="J32" s="249">
        <f t="shared" si="1"/>
        <v>100</v>
      </c>
      <c r="K32" s="249">
        <f t="shared" si="2"/>
        <v>41.32231404958678</v>
      </c>
      <c r="L32" s="247">
        <f t="shared" si="9"/>
        <v>103.30578512396694</v>
      </c>
      <c r="M32" s="248">
        <f t="shared" si="4"/>
        <v>1</v>
      </c>
      <c r="N32" s="247">
        <f t="shared" si="5"/>
        <v>206.61157024793388</v>
      </c>
      <c r="O32" s="247">
        <f t="shared" si="10"/>
        <v>103.30578512396694</v>
      </c>
      <c r="P32" s="247">
        <f t="shared" si="11"/>
        <v>250</v>
      </c>
      <c r="Q32" s="236">
        <v>62</v>
      </c>
      <c r="R32" s="236">
        <v>66</v>
      </c>
      <c r="S32" s="252">
        <f t="shared" si="8"/>
        <v>128</v>
      </c>
      <c r="T32" s="236"/>
      <c r="X32" s="254"/>
    </row>
    <row r="33" spans="1:24" ht="23.25" customHeight="1">
      <c r="A33" s="251" t="s">
        <v>1781</v>
      </c>
      <c r="B33" s="251" t="s">
        <v>1625</v>
      </c>
      <c r="C33" s="244">
        <v>500</v>
      </c>
      <c r="D33" s="244">
        <v>1</v>
      </c>
      <c r="E33" s="244">
        <v>1.33</v>
      </c>
      <c r="F33" s="244">
        <v>3</v>
      </c>
      <c r="G33" s="244">
        <v>1</v>
      </c>
      <c r="H33" s="246">
        <v>10</v>
      </c>
      <c r="I33" s="249">
        <f t="shared" si="0"/>
        <v>375.93984962406012</v>
      </c>
      <c r="J33" s="249">
        <f t="shared" si="1"/>
        <v>166.66666666666666</v>
      </c>
      <c r="K33" s="249">
        <f t="shared" si="2"/>
        <v>125.31328320802004</v>
      </c>
      <c r="L33" s="247">
        <f t="shared" si="9"/>
        <v>375.93984962406012</v>
      </c>
      <c r="M33" s="248">
        <f t="shared" si="4"/>
        <v>1</v>
      </c>
      <c r="N33" s="247">
        <f t="shared" si="5"/>
        <v>375.93984962406012</v>
      </c>
      <c r="O33" s="247">
        <f t="shared" si="10"/>
        <v>375.93984962406012</v>
      </c>
      <c r="P33" s="247">
        <f t="shared" si="11"/>
        <v>500</v>
      </c>
      <c r="Q33" s="236">
        <v>60</v>
      </c>
      <c r="R33" s="236">
        <v>65</v>
      </c>
      <c r="S33" s="236">
        <f t="shared" si="8"/>
        <v>125</v>
      </c>
      <c r="T33" s="236"/>
      <c r="X33" s="254"/>
    </row>
    <row r="34" spans="1:24" ht="23.25" customHeight="1">
      <c r="A34" s="253" t="s">
        <v>1755</v>
      </c>
      <c r="B34" s="253" t="s">
        <v>1626</v>
      </c>
      <c r="C34" s="244">
        <v>3000</v>
      </c>
      <c r="D34" s="244">
        <v>1</v>
      </c>
      <c r="E34" s="244">
        <v>7.28</v>
      </c>
      <c r="F34" s="244">
        <v>3</v>
      </c>
      <c r="G34" s="244">
        <v>10</v>
      </c>
      <c r="H34" s="246">
        <v>10</v>
      </c>
      <c r="I34" s="249">
        <f t="shared" si="0"/>
        <v>412.08791208791206</v>
      </c>
      <c r="J34" s="249">
        <f t="shared" si="1"/>
        <v>1000</v>
      </c>
      <c r="K34" s="249">
        <f t="shared" si="2"/>
        <v>137.36263736263734</v>
      </c>
      <c r="L34" s="247">
        <f t="shared" si="9"/>
        <v>41.208791208791204</v>
      </c>
      <c r="M34" s="248">
        <f t="shared" si="4"/>
        <v>1</v>
      </c>
      <c r="N34" s="247">
        <f t="shared" si="5"/>
        <v>412.08791208791206</v>
      </c>
      <c r="O34" s="247">
        <f t="shared" si="10"/>
        <v>41.208791208791204</v>
      </c>
      <c r="P34" s="247">
        <f t="shared" si="11"/>
        <v>300</v>
      </c>
      <c r="Q34" s="236">
        <v>68</v>
      </c>
      <c r="R34" s="236">
        <v>56</v>
      </c>
      <c r="S34" s="252">
        <f t="shared" si="8"/>
        <v>124</v>
      </c>
      <c r="T34" s="236"/>
      <c r="X34" s="254"/>
    </row>
    <row r="35" spans="1:24" ht="23.25" customHeight="1">
      <c r="A35" s="253" t="s">
        <v>1782</v>
      </c>
      <c r="B35" s="253" t="s">
        <v>1627</v>
      </c>
      <c r="C35" s="244">
        <v>4000</v>
      </c>
      <c r="D35" s="244">
        <v>1</v>
      </c>
      <c r="E35" s="244">
        <v>13.67</v>
      </c>
      <c r="F35" s="244">
        <v>14</v>
      </c>
      <c r="G35" s="244">
        <v>40</v>
      </c>
      <c r="H35" s="246">
        <v>10</v>
      </c>
      <c r="I35" s="249">
        <f t="shared" ref="I35:I66" si="12">C35/E35</f>
        <v>292.61155815654718</v>
      </c>
      <c r="J35" s="249">
        <f t="shared" ref="J35:J66" si="13">C35/F35</f>
        <v>285.71428571428572</v>
      </c>
      <c r="K35" s="249">
        <f t="shared" ref="K35:K66" si="14">C35/E35/F35</f>
        <v>20.900825582610512</v>
      </c>
      <c r="L35" s="247">
        <f t="shared" si="9"/>
        <v>7.3152889539136794</v>
      </c>
      <c r="M35" s="248">
        <f t="shared" ref="M35:M66" si="15">SQRT(H35/10)</f>
        <v>1</v>
      </c>
      <c r="N35" s="247">
        <f t="shared" ref="N35:N66" si="16">I35*M35/D35</f>
        <v>292.61155815654718</v>
      </c>
      <c r="O35" s="247">
        <f t="shared" si="10"/>
        <v>7.3152889539136794</v>
      </c>
      <c r="P35" s="247">
        <f t="shared" si="11"/>
        <v>100</v>
      </c>
      <c r="Q35" s="236">
        <v>80</v>
      </c>
      <c r="R35" s="236">
        <v>39</v>
      </c>
      <c r="S35" s="252">
        <f t="shared" ref="S35:S66" si="17">Q35+R35</f>
        <v>119</v>
      </c>
      <c r="T35" s="236"/>
    </row>
    <row r="36" spans="1:24" ht="23.25" customHeight="1">
      <c r="A36" s="269" t="s">
        <v>1783</v>
      </c>
      <c r="B36" s="256" t="s">
        <v>1628</v>
      </c>
      <c r="C36" s="244">
        <v>12000</v>
      </c>
      <c r="D36" s="244">
        <v>2</v>
      </c>
      <c r="E36" s="244">
        <v>23.42</v>
      </c>
      <c r="F36" s="244">
        <v>35</v>
      </c>
      <c r="G36" s="244">
        <v>35</v>
      </c>
      <c r="H36" s="246">
        <v>10</v>
      </c>
      <c r="I36" s="249">
        <f t="shared" si="12"/>
        <v>512.38257899231428</v>
      </c>
      <c r="J36" s="249">
        <f t="shared" si="13"/>
        <v>342.85714285714283</v>
      </c>
      <c r="K36" s="249">
        <f t="shared" si="14"/>
        <v>14.639502256923265</v>
      </c>
      <c r="L36" s="247">
        <f t="shared" si="9"/>
        <v>14.639502256923263</v>
      </c>
      <c r="M36" s="248">
        <f t="shared" si="15"/>
        <v>1</v>
      </c>
      <c r="N36" s="247">
        <f t="shared" si="16"/>
        <v>256.19128949615714</v>
      </c>
      <c r="O36" s="247">
        <f t="shared" si="10"/>
        <v>7.3197511284616317</v>
      </c>
      <c r="P36" s="247">
        <f t="shared" si="11"/>
        <v>171.42857142857142</v>
      </c>
      <c r="Q36" s="236">
        <v>67</v>
      </c>
      <c r="R36" s="236">
        <v>50</v>
      </c>
      <c r="S36" s="252">
        <f t="shared" si="17"/>
        <v>117</v>
      </c>
      <c r="T36" s="236"/>
    </row>
    <row r="37" spans="1:24" ht="23.25" customHeight="1">
      <c r="A37" s="253" t="s">
        <v>1784</v>
      </c>
      <c r="B37" s="253" t="s">
        <v>1629</v>
      </c>
      <c r="C37" s="244">
        <v>7800</v>
      </c>
      <c r="D37" s="244">
        <v>1</v>
      </c>
      <c r="E37" s="244">
        <v>43.77</v>
      </c>
      <c r="F37" s="244">
        <v>18</v>
      </c>
      <c r="G37" s="244">
        <v>40</v>
      </c>
      <c r="H37" s="246">
        <v>10</v>
      </c>
      <c r="I37" s="249">
        <f t="shared" si="12"/>
        <v>178.20424948594928</v>
      </c>
      <c r="J37" s="249">
        <f t="shared" si="13"/>
        <v>433.33333333333331</v>
      </c>
      <c r="K37" s="249">
        <f t="shared" si="14"/>
        <v>9.9002360825527376</v>
      </c>
      <c r="L37" s="247">
        <f t="shared" si="9"/>
        <v>4.4551062371487316</v>
      </c>
      <c r="M37" s="248">
        <f t="shared" si="15"/>
        <v>1</v>
      </c>
      <c r="N37" s="247">
        <f t="shared" si="16"/>
        <v>178.20424948594928</v>
      </c>
      <c r="O37" s="247">
        <f t="shared" si="10"/>
        <v>4.4551062371487316</v>
      </c>
      <c r="P37" s="247">
        <f t="shared" si="11"/>
        <v>195</v>
      </c>
      <c r="Q37" s="236">
        <v>57</v>
      </c>
      <c r="R37" s="236">
        <v>59</v>
      </c>
      <c r="S37" s="252">
        <f t="shared" si="17"/>
        <v>116</v>
      </c>
      <c r="T37" s="236"/>
    </row>
    <row r="38" spans="1:24" ht="23.25" customHeight="1">
      <c r="A38" s="253" t="s">
        <v>1785</v>
      </c>
      <c r="B38" s="253" t="s">
        <v>1630</v>
      </c>
      <c r="C38" s="244">
        <v>4000</v>
      </c>
      <c r="D38" s="244">
        <v>1</v>
      </c>
      <c r="E38" s="244">
        <v>14.58</v>
      </c>
      <c r="F38" s="244">
        <v>14</v>
      </c>
      <c r="G38" s="244">
        <v>30</v>
      </c>
      <c r="H38" s="246">
        <v>10</v>
      </c>
      <c r="I38" s="249">
        <f t="shared" si="12"/>
        <v>274.34842249657066</v>
      </c>
      <c r="J38" s="249">
        <f t="shared" si="13"/>
        <v>285.71428571428572</v>
      </c>
      <c r="K38" s="249">
        <f t="shared" si="14"/>
        <v>19.596315892612189</v>
      </c>
      <c r="L38" s="247">
        <f t="shared" si="9"/>
        <v>9.1449474165523554</v>
      </c>
      <c r="M38" s="248">
        <f t="shared" si="15"/>
        <v>1</v>
      </c>
      <c r="N38" s="247">
        <f t="shared" si="16"/>
        <v>274.34842249657066</v>
      </c>
      <c r="O38" s="247">
        <f t="shared" si="10"/>
        <v>9.1449474165523554</v>
      </c>
      <c r="P38" s="247">
        <f t="shared" si="11"/>
        <v>133.33333333333334</v>
      </c>
      <c r="Q38" s="236">
        <v>70</v>
      </c>
      <c r="R38" s="236">
        <v>44</v>
      </c>
      <c r="S38" s="252">
        <f t="shared" si="17"/>
        <v>114</v>
      </c>
      <c r="T38" s="236"/>
    </row>
    <row r="39" spans="1:24" ht="23.25" customHeight="1">
      <c r="A39" s="253" t="s">
        <v>1786</v>
      </c>
      <c r="B39" s="253" t="s">
        <v>1631</v>
      </c>
      <c r="C39" s="244">
        <v>2800</v>
      </c>
      <c r="D39" s="244">
        <v>1</v>
      </c>
      <c r="E39" s="244">
        <v>11</v>
      </c>
      <c r="F39" s="244">
        <v>17</v>
      </c>
      <c r="G39" s="244">
        <v>12</v>
      </c>
      <c r="H39" s="246">
        <v>10</v>
      </c>
      <c r="I39" s="249">
        <f t="shared" si="12"/>
        <v>254.54545454545453</v>
      </c>
      <c r="J39" s="249">
        <f t="shared" si="13"/>
        <v>164.70588235294119</v>
      </c>
      <c r="K39" s="249">
        <f t="shared" si="14"/>
        <v>14.973262032085561</v>
      </c>
      <c r="L39" s="247">
        <f t="shared" si="9"/>
        <v>21.212121212121215</v>
      </c>
      <c r="M39" s="248">
        <f t="shared" si="15"/>
        <v>1</v>
      </c>
      <c r="N39" s="247">
        <f t="shared" si="16"/>
        <v>254.54545454545453</v>
      </c>
      <c r="O39" s="247">
        <f t="shared" si="10"/>
        <v>21.212121212121215</v>
      </c>
      <c r="P39" s="247">
        <f t="shared" si="11"/>
        <v>233.33333333333334</v>
      </c>
      <c r="Q39" s="236">
        <v>58</v>
      </c>
      <c r="R39" s="236">
        <v>51</v>
      </c>
      <c r="S39" s="252">
        <f t="shared" si="17"/>
        <v>109</v>
      </c>
      <c r="T39" s="236"/>
    </row>
    <row r="40" spans="1:24" ht="23.25" customHeight="1">
      <c r="A40" s="253" t="s">
        <v>1787</v>
      </c>
      <c r="B40" s="253" t="s">
        <v>1632</v>
      </c>
      <c r="C40" s="244">
        <v>2000</v>
      </c>
      <c r="D40" s="244">
        <v>1</v>
      </c>
      <c r="E40" s="244">
        <v>7.28</v>
      </c>
      <c r="F40" s="244">
        <v>10</v>
      </c>
      <c r="G40" s="244">
        <v>18</v>
      </c>
      <c r="H40" s="246">
        <v>10</v>
      </c>
      <c r="I40" s="249">
        <f t="shared" si="12"/>
        <v>274.72527472527474</v>
      </c>
      <c r="J40" s="249">
        <f t="shared" si="13"/>
        <v>200</v>
      </c>
      <c r="K40" s="249">
        <f t="shared" si="14"/>
        <v>27.472527472527474</v>
      </c>
      <c r="L40" s="247">
        <f t="shared" si="9"/>
        <v>15.262515262515262</v>
      </c>
      <c r="M40" s="248">
        <f t="shared" si="15"/>
        <v>1</v>
      </c>
      <c r="N40" s="247">
        <f t="shared" si="16"/>
        <v>274.72527472527474</v>
      </c>
      <c r="O40" s="247">
        <f t="shared" si="10"/>
        <v>15.262515262515262</v>
      </c>
      <c r="P40" s="247">
        <f t="shared" si="11"/>
        <v>111.11111111111111</v>
      </c>
      <c r="Q40" s="236">
        <v>71</v>
      </c>
      <c r="R40" s="236">
        <v>36</v>
      </c>
      <c r="S40" s="252">
        <f t="shared" si="17"/>
        <v>107</v>
      </c>
      <c r="T40" s="236"/>
    </row>
    <row r="41" spans="1:24" ht="23.25" customHeight="1">
      <c r="A41" s="253" t="s">
        <v>1788</v>
      </c>
      <c r="B41" s="253" t="s">
        <v>1633</v>
      </c>
      <c r="C41" s="244">
        <v>3000</v>
      </c>
      <c r="D41" s="244">
        <v>1</v>
      </c>
      <c r="E41" s="244">
        <v>22</v>
      </c>
      <c r="F41" s="244">
        <v>5</v>
      </c>
      <c r="G41" s="244">
        <v>10</v>
      </c>
      <c r="H41" s="246">
        <v>10</v>
      </c>
      <c r="I41" s="249">
        <f t="shared" si="12"/>
        <v>136.36363636363637</v>
      </c>
      <c r="J41" s="249">
        <f t="shared" si="13"/>
        <v>600</v>
      </c>
      <c r="K41" s="249">
        <f t="shared" si="14"/>
        <v>27.272727272727273</v>
      </c>
      <c r="L41" s="247">
        <f t="shared" si="9"/>
        <v>13.636363636363637</v>
      </c>
      <c r="M41" s="248">
        <f t="shared" si="15"/>
        <v>1</v>
      </c>
      <c r="N41" s="247">
        <f t="shared" si="16"/>
        <v>136.36363636363637</v>
      </c>
      <c r="O41" s="247">
        <f t="shared" si="10"/>
        <v>13.636363636363637</v>
      </c>
      <c r="P41" s="247">
        <f t="shared" si="11"/>
        <v>300</v>
      </c>
      <c r="Q41" s="236">
        <v>37</v>
      </c>
      <c r="R41" s="236">
        <v>70</v>
      </c>
      <c r="S41" s="252">
        <f t="shared" si="17"/>
        <v>107</v>
      </c>
      <c r="T41" s="236"/>
    </row>
    <row r="42" spans="1:24" ht="23.25" customHeight="1">
      <c r="A42" s="253" t="s">
        <v>1789</v>
      </c>
      <c r="B42" s="253" t="s">
        <v>1634</v>
      </c>
      <c r="C42" s="244">
        <v>8000</v>
      </c>
      <c r="D42" s="244">
        <v>1</v>
      </c>
      <c r="E42" s="244">
        <v>49.23</v>
      </c>
      <c r="F42" s="244">
        <v>13</v>
      </c>
      <c r="G42" s="244">
        <v>50</v>
      </c>
      <c r="H42" s="246">
        <v>10</v>
      </c>
      <c r="I42" s="249">
        <f t="shared" si="12"/>
        <v>162.50253910217347</v>
      </c>
      <c r="J42" s="249">
        <f t="shared" si="13"/>
        <v>615.38461538461536</v>
      </c>
      <c r="K42" s="249">
        <f t="shared" si="14"/>
        <v>12.500195315551805</v>
      </c>
      <c r="L42" s="247">
        <f t="shared" si="9"/>
        <v>3.2500507820434694</v>
      </c>
      <c r="M42" s="248">
        <f t="shared" si="15"/>
        <v>1</v>
      </c>
      <c r="N42" s="247">
        <f t="shared" si="16"/>
        <v>162.50253910217347</v>
      </c>
      <c r="O42" s="247">
        <f t="shared" si="10"/>
        <v>3.2500507820434694</v>
      </c>
      <c r="P42" s="247">
        <f t="shared" si="11"/>
        <v>160</v>
      </c>
      <c r="Q42" s="236">
        <v>52</v>
      </c>
      <c r="R42" s="236">
        <v>49</v>
      </c>
      <c r="S42" s="252">
        <f t="shared" si="17"/>
        <v>101</v>
      </c>
      <c r="T42" s="236"/>
    </row>
    <row r="43" spans="1:24" ht="23.25" customHeight="1">
      <c r="A43" s="253" t="s">
        <v>1790</v>
      </c>
      <c r="B43" s="253" t="s">
        <v>1635</v>
      </c>
      <c r="C43" s="244">
        <v>4000</v>
      </c>
      <c r="D43" s="244">
        <v>1</v>
      </c>
      <c r="E43" s="244">
        <v>11</v>
      </c>
      <c r="F43" s="244">
        <v>25</v>
      </c>
      <c r="G43" s="244">
        <v>100</v>
      </c>
      <c r="H43" s="246">
        <v>10</v>
      </c>
      <c r="I43" s="249">
        <f t="shared" si="12"/>
        <v>363.63636363636363</v>
      </c>
      <c r="J43" s="249">
        <f t="shared" si="13"/>
        <v>160</v>
      </c>
      <c r="K43" s="249">
        <f t="shared" si="14"/>
        <v>14.545454545454545</v>
      </c>
      <c r="L43" s="247">
        <f t="shared" si="9"/>
        <v>3.6363636363636362</v>
      </c>
      <c r="M43" s="248">
        <f t="shared" si="15"/>
        <v>1</v>
      </c>
      <c r="N43" s="247">
        <f t="shared" si="16"/>
        <v>363.63636363636363</v>
      </c>
      <c r="O43" s="247">
        <f t="shared" si="10"/>
        <v>3.6363636363636362</v>
      </c>
      <c r="P43" s="247">
        <f t="shared" si="11"/>
        <v>40</v>
      </c>
      <c r="Q43" s="236">
        <v>86</v>
      </c>
      <c r="R43" s="236">
        <v>14</v>
      </c>
      <c r="S43" s="252">
        <f t="shared" si="17"/>
        <v>100</v>
      </c>
      <c r="T43" s="236"/>
    </row>
    <row r="44" spans="1:24" ht="23.25" customHeight="1">
      <c r="A44" s="250" t="s">
        <v>1791</v>
      </c>
      <c r="B44" s="250" t="s">
        <v>1636</v>
      </c>
      <c r="C44" s="244">
        <v>5000</v>
      </c>
      <c r="D44" s="244">
        <v>1</v>
      </c>
      <c r="E44" s="244">
        <v>54.7</v>
      </c>
      <c r="F44" s="244">
        <v>12</v>
      </c>
      <c r="G44" s="244">
        <v>10</v>
      </c>
      <c r="H44" s="246">
        <v>10</v>
      </c>
      <c r="I44" s="249">
        <f t="shared" si="12"/>
        <v>91.407678244972573</v>
      </c>
      <c r="J44" s="249">
        <f t="shared" si="13"/>
        <v>416.66666666666669</v>
      </c>
      <c r="K44" s="249">
        <f t="shared" si="14"/>
        <v>7.6173065204143811</v>
      </c>
      <c r="L44" s="247">
        <f t="shared" si="9"/>
        <v>9.1407678244972566</v>
      </c>
      <c r="M44" s="248">
        <f t="shared" si="15"/>
        <v>1</v>
      </c>
      <c r="N44" s="247">
        <f t="shared" si="16"/>
        <v>91.407678244972573</v>
      </c>
      <c r="O44" s="247">
        <f t="shared" si="10"/>
        <v>9.1407678244972566</v>
      </c>
      <c r="P44" s="247">
        <f t="shared" si="11"/>
        <v>500</v>
      </c>
      <c r="Q44" s="236">
        <v>19</v>
      </c>
      <c r="R44" s="236">
        <v>80</v>
      </c>
      <c r="S44" s="236">
        <f t="shared" si="17"/>
        <v>99</v>
      </c>
      <c r="T44" s="236"/>
    </row>
    <row r="45" spans="1:24" ht="23.25" customHeight="1">
      <c r="A45" s="251" t="s">
        <v>1792</v>
      </c>
      <c r="B45" s="251" t="s">
        <v>1637</v>
      </c>
      <c r="C45" s="244">
        <v>100000</v>
      </c>
      <c r="D45" s="244">
        <v>2</v>
      </c>
      <c r="E45" s="244">
        <v>218</v>
      </c>
      <c r="F45" s="244">
        <v>40</v>
      </c>
      <c r="G45" s="244">
        <v>20</v>
      </c>
      <c r="H45" s="246">
        <v>10</v>
      </c>
      <c r="I45" s="249">
        <f t="shared" si="12"/>
        <v>458.71559633027522</v>
      </c>
      <c r="J45" s="249">
        <f t="shared" si="13"/>
        <v>2500</v>
      </c>
      <c r="K45" s="249">
        <f t="shared" si="14"/>
        <v>11.467889908256881</v>
      </c>
      <c r="L45" s="247">
        <f t="shared" si="9"/>
        <v>22.935779816513762</v>
      </c>
      <c r="M45" s="248">
        <f t="shared" si="15"/>
        <v>1</v>
      </c>
      <c r="N45" s="247">
        <f t="shared" si="16"/>
        <v>229.35779816513761</v>
      </c>
      <c r="O45" s="247">
        <f t="shared" si="10"/>
        <v>11.467889908256881</v>
      </c>
      <c r="P45" s="247">
        <f t="shared" si="11"/>
        <v>2500</v>
      </c>
      <c r="Q45" s="236">
        <v>10</v>
      </c>
      <c r="R45" s="236">
        <v>87</v>
      </c>
      <c r="S45" s="236">
        <f t="shared" si="17"/>
        <v>97</v>
      </c>
      <c r="T45" s="236"/>
    </row>
    <row r="46" spans="1:24" ht="23.25" customHeight="1">
      <c r="A46" s="253" t="s">
        <v>1793</v>
      </c>
      <c r="B46" s="253" t="s">
        <v>1638</v>
      </c>
      <c r="C46" s="244">
        <v>9000</v>
      </c>
      <c r="D46" s="244">
        <v>1</v>
      </c>
      <c r="E46" s="244">
        <v>43.77</v>
      </c>
      <c r="F46" s="244">
        <v>20</v>
      </c>
      <c r="G46" s="244">
        <v>60</v>
      </c>
      <c r="H46" s="246">
        <v>10</v>
      </c>
      <c r="I46" s="249">
        <f t="shared" si="12"/>
        <v>205.62028786840301</v>
      </c>
      <c r="J46" s="249">
        <f t="shared" si="13"/>
        <v>450</v>
      </c>
      <c r="K46" s="249">
        <f t="shared" si="14"/>
        <v>10.281014393420151</v>
      </c>
      <c r="L46" s="247">
        <f t="shared" si="9"/>
        <v>3.4270047978067169</v>
      </c>
      <c r="M46" s="248">
        <f t="shared" si="15"/>
        <v>1</v>
      </c>
      <c r="N46" s="247">
        <f t="shared" si="16"/>
        <v>205.62028786840301</v>
      </c>
      <c r="O46" s="247">
        <f t="shared" si="10"/>
        <v>3.4270047978067169</v>
      </c>
      <c r="P46" s="247">
        <f t="shared" si="11"/>
        <v>150</v>
      </c>
      <c r="Q46" s="236">
        <v>53</v>
      </c>
      <c r="R46" s="236">
        <v>41</v>
      </c>
      <c r="S46" s="252">
        <f t="shared" si="17"/>
        <v>94</v>
      </c>
      <c r="T46" s="236"/>
    </row>
    <row r="47" spans="1:24" ht="23.25" customHeight="1">
      <c r="A47" s="253" t="s">
        <v>1794</v>
      </c>
      <c r="B47" s="253" t="s">
        <v>1639</v>
      </c>
      <c r="C47" s="244">
        <v>4500</v>
      </c>
      <c r="D47" s="244">
        <v>1</v>
      </c>
      <c r="E47" s="244">
        <v>24</v>
      </c>
      <c r="F47" s="244">
        <v>20</v>
      </c>
      <c r="G47" s="244">
        <v>30</v>
      </c>
      <c r="H47" s="246">
        <v>10</v>
      </c>
      <c r="I47" s="249">
        <f t="shared" si="12"/>
        <v>187.5</v>
      </c>
      <c r="J47" s="249">
        <f t="shared" si="13"/>
        <v>225</v>
      </c>
      <c r="K47" s="249">
        <f t="shared" si="14"/>
        <v>9.375</v>
      </c>
      <c r="L47" s="247">
        <f t="shared" si="9"/>
        <v>6.25</v>
      </c>
      <c r="M47" s="248">
        <f t="shared" si="15"/>
        <v>1</v>
      </c>
      <c r="N47" s="247">
        <f t="shared" si="16"/>
        <v>187.5</v>
      </c>
      <c r="O47" s="247">
        <f t="shared" si="10"/>
        <v>6.25</v>
      </c>
      <c r="P47" s="247">
        <f t="shared" si="11"/>
        <v>150</v>
      </c>
      <c r="Q47" s="236">
        <v>51</v>
      </c>
      <c r="R47" s="236">
        <v>43</v>
      </c>
      <c r="S47" s="252">
        <f t="shared" si="17"/>
        <v>94</v>
      </c>
      <c r="T47" s="236"/>
    </row>
    <row r="48" spans="1:24" ht="23.25" customHeight="1">
      <c r="A48" s="251" t="s">
        <v>1795</v>
      </c>
      <c r="B48" s="251" t="s">
        <v>1640</v>
      </c>
      <c r="C48" s="244">
        <v>2500</v>
      </c>
      <c r="D48" s="244">
        <v>1</v>
      </c>
      <c r="E48" s="244">
        <v>11</v>
      </c>
      <c r="F48" s="244">
        <v>5</v>
      </c>
      <c r="G48" s="244">
        <v>10</v>
      </c>
      <c r="H48" s="246">
        <v>10</v>
      </c>
      <c r="I48" s="249">
        <f t="shared" si="12"/>
        <v>227.27272727272728</v>
      </c>
      <c r="J48" s="249">
        <f t="shared" si="13"/>
        <v>500</v>
      </c>
      <c r="K48" s="249">
        <f t="shared" si="14"/>
        <v>45.454545454545453</v>
      </c>
      <c r="L48" s="247">
        <f t="shared" si="9"/>
        <v>22.727272727272727</v>
      </c>
      <c r="M48" s="248">
        <f t="shared" si="15"/>
        <v>1</v>
      </c>
      <c r="N48" s="247">
        <f t="shared" si="16"/>
        <v>227.27272727272728</v>
      </c>
      <c r="O48" s="247">
        <f t="shared" si="10"/>
        <v>22.727272727272727</v>
      </c>
      <c r="P48" s="247">
        <f t="shared" si="11"/>
        <v>250</v>
      </c>
      <c r="Q48" s="236">
        <v>46</v>
      </c>
      <c r="R48" s="236">
        <v>48</v>
      </c>
      <c r="S48" s="236">
        <f t="shared" si="17"/>
        <v>94</v>
      </c>
      <c r="T48" s="236"/>
    </row>
    <row r="49" spans="1:28" ht="23.25" customHeight="1">
      <c r="A49" s="253" t="s">
        <v>1796</v>
      </c>
      <c r="B49" s="253" t="s">
        <v>1641</v>
      </c>
      <c r="C49" s="244">
        <v>5500</v>
      </c>
      <c r="D49" s="244">
        <v>1</v>
      </c>
      <c r="E49" s="244">
        <v>8</v>
      </c>
      <c r="F49" s="244">
        <v>20</v>
      </c>
      <c r="G49" s="244">
        <v>50</v>
      </c>
      <c r="H49" s="246">
        <v>10</v>
      </c>
      <c r="I49" s="249">
        <f t="shared" si="12"/>
        <v>687.5</v>
      </c>
      <c r="J49" s="249">
        <f t="shared" si="13"/>
        <v>275</v>
      </c>
      <c r="K49" s="249">
        <f t="shared" si="14"/>
        <v>34.375</v>
      </c>
      <c r="L49" s="247">
        <f t="shared" si="9"/>
        <v>13.75</v>
      </c>
      <c r="M49" s="248">
        <f t="shared" si="15"/>
        <v>1</v>
      </c>
      <c r="N49" s="247">
        <f t="shared" si="16"/>
        <v>687.5</v>
      </c>
      <c r="O49" s="247">
        <f t="shared" si="10"/>
        <v>13.75</v>
      </c>
      <c r="P49" s="247">
        <f t="shared" si="11"/>
        <v>110</v>
      </c>
      <c r="Q49" s="236">
        <v>83</v>
      </c>
      <c r="R49" s="236">
        <v>10</v>
      </c>
      <c r="S49" s="252">
        <f t="shared" si="17"/>
        <v>93</v>
      </c>
      <c r="T49" s="236"/>
    </row>
    <row r="50" spans="1:28" ht="23.25" customHeight="1">
      <c r="A50" s="253" t="s">
        <v>1797</v>
      </c>
      <c r="B50" s="253" t="s">
        <v>1642</v>
      </c>
      <c r="C50" s="244">
        <v>3500</v>
      </c>
      <c r="D50" s="244">
        <v>1</v>
      </c>
      <c r="E50" s="244">
        <v>5</v>
      </c>
      <c r="F50" s="244">
        <v>5</v>
      </c>
      <c r="G50" s="244">
        <v>25</v>
      </c>
      <c r="H50" s="246">
        <v>10</v>
      </c>
      <c r="I50" s="249">
        <f t="shared" si="12"/>
        <v>700</v>
      </c>
      <c r="J50" s="249">
        <f t="shared" si="13"/>
        <v>700</v>
      </c>
      <c r="K50" s="249">
        <f t="shared" si="14"/>
        <v>140</v>
      </c>
      <c r="L50" s="247">
        <f t="shared" si="9"/>
        <v>28</v>
      </c>
      <c r="M50" s="248">
        <f t="shared" si="15"/>
        <v>1</v>
      </c>
      <c r="N50" s="247">
        <f t="shared" si="16"/>
        <v>700</v>
      </c>
      <c r="O50" s="247">
        <f t="shared" si="10"/>
        <v>28</v>
      </c>
      <c r="P50" s="247">
        <f t="shared" si="11"/>
        <v>140</v>
      </c>
      <c r="Q50" s="236">
        <v>81</v>
      </c>
      <c r="R50" s="236">
        <v>12</v>
      </c>
      <c r="S50" s="252">
        <f t="shared" si="17"/>
        <v>93</v>
      </c>
      <c r="T50" s="236"/>
    </row>
    <row r="51" spans="1:28" ht="23.25" customHeight="1">
      <c r="A51" s="253" t="s">
        <v>1798</v>
      </c>
      <c r="B51" s="253" t="s">
        <v>1643</v>
      </c>
      <c r="C51" s="244">
        <v>5000</v>
      </c>
      <c r="D51" s="244">
        <v>1</v>
      </c>
      <c r="E51" s="244">
        <v>32.82</v>
      </c>
      <c r="F51" s="244">
        <v>14</v>
      </c>
      <c r="G51" s="244">
        <v>35</v>
      </c>
      <c r="H51" s="246">
        <v>10</v>
      </c>
      <c r="I51" s="249">
        <f t="shared" si="12"/>
        <v>152.34613040828762</v>
      </c>
      <c r="J51" s="249">
        <f t="shared" si="13"/>
        <v>357.14285714285717</v>
      </c>
      <c r="K51" s="249">
        <f t="shared" si="14"/>
        <v>10.88186645773483</v>
      </c>
      <c r="L51" s="247">
        <f t="shared" si="9"/>
        <v>4.352746583093932</v>
      </c>
      <c r="M51" s="248">
        <f t="shared" si="15"/>
        <v>1</v>
      </c>
      <c r="N51" s="247">
        <f t="shared" si="16"/>
        <v>152.34613040828762</v>
      </c>
      <c r="O51" s="247">
        <f t="shared" si="10"/>
        <v>4.352746583093932</v>
      </c>
      <c r="P51" s="247">
        <f t="shared" si="11"/>
        <v>142.85714285714286</v>
      </c>
      <c r="Q51" s="236">
        <v>48</v>
      </c>
      <c r="R51" s="236">
        <v>45</v>
      </c>
      <c r="S51" s="252">
        <f t="shared" si="17"/>
        <v>93</v>
      </c>
      <c r="T51" s="236"/>
    </row>
    <row r="52" spans="1:28" ht="23.25" customHeight="1">
      <c r="A52" s="251" t="s">
        <v>1799</v>
      </c>
      <c r="B52" s="251" t="s">
        <v>1644</v>
      </c>
      <c r="C52" s="244">
        <v>5000</v>
      </c>
      <c r="D52" s="244">
        <v>1</v>
      </c>
      <c r="E52" s="244">
        <v>36.5</v>
      </c>
      <c r="F52" s="244">
        <v>20</v>
      </c>
      <c r="G52" s="244">
        <v>20</v>
      </c>
      <c r="H52" s="246">
        <v>10</v>
      </c>
      <c r="I52" s="249">
        <f t="shared" si="12"/>
        <v>136.98630136986301</v>
      </c>
      <c r="J52" s="249">
        <f t="shared" si="13"/>
        <v>250</v>
      </c>
      <c r="K52" s="249">
        <f t="shared" si="14"/>
        <v>6.8493150684931505</v>
      </c>
      <c r="L52" s="247">
        <f t="shared" si="9"/>
        <v>6.8493150684931505</v>
      </c>
      <c r="M52" s="248">
        <f t="shared" si="15"/>
        <v>1</v>
      </c>
      <c r="N52" s="247">
        <f t="shared" si="16"/>
        <v>136.98630136986301</v>
      </c>
      <c r="O52" s="247">
        <f t="shared" si="10"/>
        <v>6.8493150684931505</v>
      </c>
      <c r="P52" s="247">
        <f t="shared" si="11"/>
        <v>250</v>
      </c>
      <c r="Q52" s="236">
        <v>32</v>
      </c>
      <c r="R52" s="236">
        <v>60</v>
      </c>
      <c r="S52" s="236">
        <f t="shared" si="17"/>
        <v>92</v>
      </c>
      <c r="T52" s="236"/>
      <c r="U52" s="254"/>
      <c r="V52" s="254"/>
      <c r="W52" s="254"/>
      <c r="X52" s="254"/>
      <c r="Y52" s="254"/>
      <c r="Z52" s="254"/>
      <c r="AA52" s="254"/>
      <c r="AB52" s="254"/>
    </row>
    <row r="53" spans="1:28" ht="23.25" customHeight="1">
      <c r="A53" s="253" t="s">
        <v>1800</v>
      </c>
      <c r="B53" s="253" t="s">
        <v>1645</v>
      </c>
      <c r="C53" s="244">
        <v>400</v>
      </c>
      <c r="D53" s="244">
        <v>1</v>
      </c>
      <c r="E53" s="244">
        <v>2.73</v>
      </c>
      <c r="F53" s="244">
        <v>5</v>
      </c>
      <c r="G53" s="244">
        <v>2</v>
      </c>
      <c r="H53" s="246">
        <v>10</v>
      </c>
      <c r="I53" s="249">
        <f t="shared" si="12"/>
        <v>146.52014652014651</v>
      </c>
      <c r="J53" s="249">
        <f t="shared" si="13"/>
        <v>80</v>
      </c>
      <c r="K53" s="249">
        <f t="shared" si="14"/>
        <v>29.304029304029303</v>
      </c>
      <c r="L53" s="247">
        <f t="shared" si="9"/>
        <v>73.260073260073256</v>
      </c>
      <c r="M53" s="248">
        <f t="shared" si="15"/>
        <v>1</v>
      </c>
      <c r="N53" s="247">
        <f t="shared" si="16"/>
        <v>146.52014652014651</v>
      </c>
      <c r="O53" s="247">
        <f t="shared" si="10"/>
        <v>73.260073260073256</v>
      </c>
      <c r="P53" s="247">
        <f t="shared" si="11"/>
        <v>200</v>
      </c>
      <c r="Q53" s="236">
        <v>36</v>
      </c>
      <c r="R53" s="236">
        <v>54</v>
      </c>
      <c r="S53" s="252">
        <f t="shared" si="17"/>
        <v>90</v>
      </c>
      <c r="T53" s="236"/>
    </row>
    <row r="54" spans="1:28" ht="23.25" customHeight="1">
      <c r="A54" s="253" t="s">
        <v>1801</v>
      </c>
      <c r="B54" s="253" t="s">
        <v>1646</v>
      </c>
      <c r="C54" s="244">
        <v>4500</v>
      </c>
      <c r="D54" s="244">
        <v>2</v>
      </c>
      <c r="E54" s="244">
        <v>43.77</v>
      </c>
      <c r="F54" s="244">
        <v>8</v>
      </c>
      <c r="G54" s="244">
        <v>1</v>
      </c>
      <c r="H54" s="246">
        <v>10</v>
      </c>
      <c r="I54" s="249">
        <f t="shared" si="12"/>
        <v>102.81014393420151</v>
      </c>
      <c r="J54" s="249">
        <f t="shared" si="13"/>
        <v>562.5</v>
      </c>
      <c r="K54" s="249">
        <f t="shared" si="14"/>
        <v>12.851267991775188</v>
      </c>
      <c r="L54" s="247">
        <f t="shared" si="9"/>
        <v>102.81014393420151</v>
      </c>
      <c r="M54" s="248">
        <f t="shared" si="15"/>
        <v>1</v>
      </c>
      <c r="N54" s="247">
        <f t="shared" si="16"/>
        <v>51.405071967100753</v>
      </c>
      <c r="O54" s="247">
        <f t="shared" si="10"/>
        <v>51.405071967100753</v>
      </c>
      <c r="P54" s="247">
        <f t="shared" si="11"/>
        <v>2250</v>
      </c>
      <c r="Q54" s="236">
        <v>-9</v>
      </c>
      <c r="R54" s="236">
        <v>96</v>
      </c>
      <c r="S54" s="252">
        <f t="shared" si="17"/>
        <v>87</v>
      </c>
      <c r="T54" s="236"/>
    </row>
    <row r="55" spans="1:28" ht="23.25" customHeight="1">
      <c r="A55" s="253" t="s">
        <v>1802</v>
      </c>
      <c r="B55" s="253" t="s">
        <v>1647</v>
      </c>
      <c r="C55" s="244">
        <v>5000</v>
      </c>
      <c r="D55" s="244">
        <v>1</v>
      </c>
      <c r="E55" s="244">
        <v>33</v>
      </c>
      <c r="F55" s="244">
        <v>12</v>
      </c>
      <c r="G55" s="244">
        <v>20</v>
      </c>
      <c r="H55" s="246">
        <v>10</v>
      </c>
      <c r="I55" s="249">
        <f t="shared" si="12"/>
        <v>151.5151515151515</v>
      </c>
      <c r="J55" s="249">
        <f t="shared" si="13"/>
        <v>416.66666666666669</v>
      </c>
      <c r="K55" s="249">
        <f t="shared" si="14"/>
        <v>12.626262626262625</v>
      </c>
      <c r="L55" s="247">
        <f t="shared" si="9"/>
        <v>7.5757575757575761</v>
      </c>
      <c r="M55" s="248">
        <f t="shared" si="15"/>
        <v>1</v>
      </c>
      <c r="N55" s="247">
        <f t="shared" si="16"/>
        <v>151.5151515151515</v>
      </c>
      <c r="O55" s="247">
        <f t="shared" si="10"/>
        <v>7.5757575757575761</v>
      </c>
      <c r="P55" s="247">
        <f t="shared" si="11"/>
        <v>250</v>
      </c>
      <c r="Q55" s="236">
        <v>30</v>
      </c>
      <c r="R55" s="236">
        <v>55</v>
      </c>
      <c r="S55" s="236">
        <f t="shared" si="17"/>
        <v>85</v>
      </c>
    </row>
    <row r="56" spans="1:28" ht="23.25" customHeight="1">
      <c r="A56" s="253" t="s">
        <v>1803</v>
      </c>
      <c r="B56" s="253" t="s">
        <v>1648</v>
      </c>
      <c r="C56" s="244">
        <v>2400</v>
      </c>
      <c r="D56" s="244">
        <v>1</v>
      </c>
      <c r="E56" s="244">
        <v>22</v>
      </c>
      <c r="F56" s="244">
        <v>6</v>
      </c>
      <c r="G56" s="244">
        <v>12</v>
      </c>
      <c r="H56" s="246">
        <v>10</v>
      </c>
      <c r="I56" s="249">
        <f t="shared" si="12"/>
        <v>109.09090909090909</v>
      </c>
      <c r="J56" s="249">
        <f t="shared" si="13"/>
        <v>400</v>
      </c>
      <c r="K56" s="249">
        <f t="shared" si="14"/>
        <v>18.181818181818183</v>
      </c>
      <c r="L56" s="247">
        <f t="shared" si="9"/>
        <v>9.0909090909090917</v>
      </c>
      <c r="M56" s="248">
        <f t="shared" si="15"/>
        <v>1</v>
      </c>
      <c r="N56" s="247">
        <f t="shared" si="16"/>
        <v>109.09090909090909</v>
      </c>
      <c r="O56" s="247">
        <f t="shared" si="10"/>
        <v>9.0909090909090917</v>
      </c>
      <c r="P56" s="247">
        <f t="shared" si="11"/>
        <v>200</v>
      </c>
      <c r="Q56" s="236">
        <v>27</v>
      </c>
      <c r="R56" s="236">
        <v>58</v>
      </c>
      <c r="S56" s="252">
        <f t="shared" si="17"/>
        <v>85</v>
      </c>
      <c r="T56" s="236"/>
    </row>
    <row r="57" spans="1:28" ht="23.25" customHeight="1">
      <c r="A57" s="253" t="s">
        <v>1819</v>
      </c>
      <c r="B57" s="253" t="s">
        <v>1649</v>
      </c>
      <c r="C57" s="244">
        <v>1000</v>
      </c>
      <c r="D57" s="244">
        <v>1</v>
      </c>
      <c r="E57" s="244">
        <v>5.28</v>
      </c>
      <c r="F57" s="244">
        <v>14</v>
      </c>
      <c r="G57" s="244">
        <v>10</v>
      </c>
      <c r="H57" s="246">
        <v>10</v>
      </c>
      <c r="I57" s="249">
        <f t="shared" si="12"/>
        <v>189.39393939393938</v>
      </c>
      <c r="J57" s="249">
        <f t="shared" si="13"/>
        <v>71.428571428571431</v>
      </c>
      <c r="K57" s="249">
        <f t="shared" si="14"/>
        <v>13.528138528138527</v>
      </c>
      <c r="L57" s="247">
        <f t="shared" si="9"/>
        <v>18.939393939393938</v>
      </c>
      <c r="M57" s="248">
        <f t="shared" si="15"/>
        <v>1</v>
      </c>
      <c r="N57" s="247">
        <f t="shared" si="16"/>
        <v>189.39393939393938</v>
      </c>
      <c r="O57" s="247">
        <f t="shared" si="10"/>
        <v>18.939393939393938</v>
      </c>
      <c r="P57" s="247">
        <f t="shared" si="11"/>
        <v>100</v>
      </c>
      <c r="Q57" s="236">
        <v>59</v>
      </c>
      <c r="R57" s="236">
        <v>25</v>
      </c>
      <c r="S57" s="252">
        <f t="shared" si="17"/>
        <v>84</v>
      </c>
      <c r="T57" s="236"/>
    </row>
    <row r="58" spans="1:28" ht="23.25" customHeight="1">
      <c r="A58" s="253" t="s">
        <v>1805</v>
      </c>
      <c r="B58" s="253" t="s">
        <v>1650</v>
      </c>
      <c r="C58" s="244">
        <v>8000</v>
      </c>
      <c r="D58" s="244">
        <v>1</v>
      </c>
      <c r="E58" s="244">
        <v>29.17</v>
      </c>
      <c r="F58" s="244">
        <v>7</v>
      </c>
      <c r="G58" s="244">
        <v>35</v>
      </c>
      <c r="H58" s="246">
        <v>10</v>
      </c>
      <c r="I58" s="249">
        <f t="shared" si="12"/>
        <v>274.25437092903667</v>
      </c>
      <c r="J58" s="249">
        <f t="shared" si="13"/>
        <v>1142.8571428571429</v>
      </c>
      <c r="K58" s="249">
        <f t="shared" si="14"/>
        <v>39.179195847005239</v>
      </c>
      <c r="L58" s="247">
        <f t="shared" si="9"/>
        <v>7.8358391694010479</v>
      </c>
      <c r="M58" s="248">
        <f t="shared" si="15"/>
        <v>1</v>
      </c>
      <c r="N58" s="247">
        <f t="shared" si="16"/>
        <v>274.25437092903667</v>
      </c>
      <c r="O58" s="247">
        <f t="shared" si="10"/>
        <v>7.8358391694010479</v>
      </c>
      <c r="P58" s="247">
        <f t="shared" si="11"/>
        <v>228.57142857142858</v>
      </c>
      <c r="Q58" s="236">
        <v>43</v>
      </c>
      <c r="R58" s="236">
        <v>37</v>
      </c>
      <c r="S58" s="252">
        <f t="shared" si="17"/>
        <v>80</v>
      </c>
      <c r="T58" s="236"/>
    </row>
    <row r="59" spans="1:28" ht="23.25" customHeight="1">
      <c r="A59" s="253" t="s">
        <v>1806</v>
      </c>
      <c r="B59" s="253" t="s">
        <v>1651</v>
      </c>
      <c r="C59" s="244">
        <v>2000</v>
      </c>
      <c r="D59" s="244">
        <v>1</v>
      </c>
      <c r="E59" s="244">
        <v>13.67</v>
      </c>
      <c r="F59" s="244">
        <v>14</v>
      </c>
      <c r="G59" s="244">
        <v>16</v>
      </c>
      <c r="H59" s="246">
        <v>10</v>
      </c>
      <c r="I59" s="249">
        <f t="shared" si="12"/>
        <v>146.30577907827359</v>
      </c>
      <c r="J59" s="249">
        <f t="shared" si="13"/>
        <v>142.85714285714286</v>
      </c>
      <c r="K59" s="249">
        <f t="shared" si="14"/>
        <v>10.450412791305256</v>
      </c>
      <c r="L59" s="247">
        <f t="shared" si="9"/>
        <v>9.1441111923920992</v>
      </c>
      <c r="M59" s="248">
        <f t="shared" si="15"/>
        <v>1</v>
      </c>
      <c r="N59" s="247">
        <f t="shared" si="16"/>
        <v>146.30577907827359</v>
      </c>
      <c r="O59" s="247">
        <f t="shared" si="10"/>
        <v>9.1441111923920992</v>
      </c>
      <c r="P59" s="247">
        <f t="shared" si="11"/>
        <v>125</v>
      </c>
      <c r="Q59" s="236">
        <v>42</v>
      </c>
      <c r="R59" s="236">
        <v>38</v>
      </c>
      <c r="S59" s="236">
        <f t="shared" si="17"/>
        <v>80</v>
      </c>
      <c r="T59" s="236"/>
    </row>
    <row r="60" spans="1:28" ht="23.25" customHeight="1">
      <c r="A60" s="251" t="s">
        <v>1807</v>
      </c>
      <c r="B60" s="251" t="s">
        <v>1652</v>
      </c>
      <c r="C60" s="244">
        <v>8000</v>
      </c>
      <c r="D60" s="244">
        <v>1</v>
      </c>
      <c r="E60" s="244">
        <v>73</v>
      </c>
      <c r="F60" s="244">
        <v>12</v>
      </c>
      <c r="G60" s="244">
        <v>40</v>
      </c>
      <c r="H60" s="246">
        <v>10</v>
      </c>
      <c r="I60" s="249">
        <f t="shared" si="12"/>
        <v>109.58904109589041</v>
      </c>
      <c r="J60" s="249">
        <f t="shared" si="13"/>
        <v>666.66666666666663</v>
      </c>
      <c r="K60" s="249">
        <f t="shared" si="14"/>
        <v>9.1324200913242013</v>
      </c>
      <c r="L60" s="247">
        <f t="shared" ref="L60:L91" si="18">C60/G60/E60</f>
        <v>2.7397260273972601</v>
      </c>
      <c r="M60" s="248">
        <f t="shared" si="15"/>
        <v>1</v>
      </c>
      <c r="N60" s="247">
        <f t="shared" si="16"/>
        <v>109.58904109589041</v>
      </c>
      <c r="O60" s="247">
        <f t="shared" ref="O60:O91" si="19">L60*M60/D60</f>
        <v>2.7397260273972601</v>
      </c>
      <c r="P60" s="247">
        <f t="shared" ref="P60:P91" si="20">C60*M60/G60/D60</f>
        <v>200</v>
      </c>
      <c r="Q60" s="236">
        <v>25</v>
      </c>
      <c r="R60" s="236">
        <v>53</v>
      </c>
      <c r="S60" s="236">
        <f t="shared" si="17"/>
        <v>78</v>
      </c>
      <c r="T60" s="236"/>
    </row>
    <row r="61" spans="1:28" ht="23.25" customHeight="1">
      <c r="A61" s="251" t="s">
        <v>1808</v>
      </c>
      <c r="B61" s="251" t="s">
        <v>1653</v>
      </c>
      <c r="C61" s="244">
        <v>5000</v>
      </c>
      <c r="D61" s="244">
        <v>1</v>
      </c>
      <c r="E61" s="244">
        <v>10</v>
      </c>
      <c r="F61" s="244">
        <v>6</v>
      </c>
      <c r="G61" s="244">
        <v>20</v>
      </c>
      <c r="H61" s="246">
        <v>10</v>
      </c>
      <c r="I61" s="249">
        <f t="shared" si="12"/>
        <v>500</v>
      </c>
      <c r="J61" s="249">
        <f t="shared" si="13"/>
        <v>833.33333333333337</v>
      </c>
      <c r="K61" s="249">
        <f t="shared" si="14"/>
        <v>83.333333333333329</v>
      </c>
      <c r="L61" s="247">
        <f t="shared" si="18"/>
        <v>25</v>
      </c>
      <c r="M61" s="248">
        <f t="shared" si="15"/>
        <v>1</v>
      </c>
      <c r="N61" s="247">
        <f t="shared" si="16"/>
        <v>500</v>
      </c>
      <c r="O61" s="247">
        <f t="shared" si="19"/>
        <v>25</v>
      </c>
      <c r="P61" s="247">
        <f t="shared" si="20"/>
        <v>250</v>
      </c>
      <c r="Q61" s="236">
        <v>55</v>
      </c>
      <c r="R61" s="236">
        <v>19</v>
      </c>
      <c r="S61" s="236">
        <f t="shared" si="17"/>
        <v>74</v>
      </c>
      <c r="T61" s="236"/>
    </row>
    <row r="62" spans="1:28" ht="23.25" customHeight="1">
      <c r="A62" s="253" t="s">
        <v>1756</v>
      </c>
      <c r="B62" s="253" t="s">
        <v>1654</v>
      </c>
      <c r="C62" s="244">
        <v>2000</v>
      </c>
      <c r="D62" s="244">
        <v>1</v>
      </c>
      <c r="E62" s="244">
        <v>7.28</v>
      </c>
      <c r="F62" s="244">
        <v>2</v>
      </c>
      <c r="G62" s="244">
        <v>10</v>
      </c>
      <c r="H62" s="246">
        <v>10</v>
      </c>
      <c r="I62" s="249">
        <f t="shared" si="12"/>
        <v>274.72527472527474</v>
      </c>
      <c r="J62" s="249">
        <f t="shared" si="13"/>
        <v>1000</v>
      </c>
      <c r="K62" s="249">
        <f t="shared" si="14"/>
        <v>137.36263736263737</v>
      </c>
      <c r="L62" s="247">
        <f t="shared" si="18"/>
        <v>27.472527472527471</v>
      </c>
      <c r="M62" s="248">
        <f t="shared" si="15"/>
        <v>1</v>
      </c>
      <c r="N62" s="247">
        <f t="shared" si="16"/>
        <v>274.72527472527474</v>
      </c>
      <c r="O62" s="247">
        <f t="shared" si="19"/>
        <v>27.472527472527471</v>
      </c>
      <c r="P62" s="247">
        <f t="shared" si="20"/>
        <v>200</v>
      </c>
      <c r="Q62" s="236">
        <v>44</v>
      </c>
      <c r="R62" s="236">
        <v>30</v>
      </c>
      <c r="S62" s="252">
        <f t="shared" si="17"/>
        <v>74</v>
      </c>
      <c r="T62" s="236"/>
    </row>
    <row r="63" spans="1:28" ht="23.25" customHeight="1">
      <c r="A63" s="251" t="s">
        <v>1809</v>
      </c>
      <c r="B63" s="251" t="s">
        <v>1655</v>
      </c>
      <c r="C63" s="244">
        <v>10000</v>
      </c>
      <c r="D63" s="244">
        <v>1</v>
      </c>
      <c r="E63" s="244">
        <v>102</v>
      </c>
      <c r="F63" s="244">
        <v>2</v>
      </c>
      <c r="G63" s="244">
        <v>25</v>
      </c>
      <c r="H63" s="246">
        <v>10</v>
      </c>
      <c r="I63" s="249">
        <f t="shared" si="12"/>
        <v>98.039215686274517</v>
      </c>
      <c r="J63" s="249">
        <f t="shared" si="13"/>
        <v>5000</v>
      </c>
      <c r="K63" s="249">
        <f t="shared" si="14"/>
        <v>49.019607843137258</v>
      </c>
      <c r="L63" s="247">
        <f t="shared" si="18"/>
        <v>3.9215686274509802</v>
      </c>
      <c r="M63" s="248">
        <f t="shared" si="15"/>
        <v>1</v>
      </c>
      <c r="N63" s="247">
        <f t="shared" si="16"/>
        <v>98.039215686274517</v>
      </c>
      <c r="O63" s="247">
        <f t="shared" si="19"/>
        <v>3.9215686274509802</v>
      </c>
      <c r="P63" s="247">
        <f t="shared" si="20"/>
        <v>400</v>
      </c>
      <c r="Q63" s="236">
        <v>3</v>
      </c>
      <c r="R63" s="236">
        <v>71</v>
      </c>
      <c r="S63" s="236">
        <f t="shared" si="17"/>
        <v>74</v>
      </c>
      <c r="T63" s="236"/>
    </row>
    <row r="64" spans="1:28" ht="23.25" customHeight="1">
      <c r="A64" s="250" t="s">
        <v>81</v>
      </c>
      <c r="B64" s="250" t="s">
        <v>1656</v>
      </c>
      <c r="C64" s="244">
        <v>800</v>
      </c>
      <c r="D64" s="244">
        <v>1</v>
      </c>
      <c r="E64" s="244">
        <v>20</v>
      </c>
      <c r="F64" s="244">
        <v>3</v>
      </c>
      <c r="G64" s="244">
        <v>6</v>
      </c>
      <c r="H64" s="246">
        <v>10</v>
      </c>
      <c r="I64" s="249">
        <f t="shared" si="12"/>
        <v>40</v>
      </c>
      <c r="J64" s="249">
        <f t="shared" si="13"/>
        <v>266.66666666666669</v>
      </c>
      <c r="K64" s="249">
        <f t="shared" si="14"/>
        <v>13.333333333333334</v>
      </c>
      <c r="L64" s="247">
        <f t="shared" si="18"/>
        <v>6.666666666666667</v>
      </c>
      <c r="M64" s="248">
        <f t="shared" si="15"/>
        <v>1</v>
      </c>
      <c r="N64" s="247">
        <f t="shared" si="16"/>
        <v>40</v>
      </c>
      <c r="O64" s="247">
        <f t="shared" si="19"/>
        <v>6.666666666666667</v>
      </c>
      <c r="P64" s="247">
        <f t="shared" si="20"/>
        <v>133.33333333333334</v>
      </c>
      <c r="Q64" s="236">
        <v>5</v>
      </c>
      <c r="R64" s="236">
        <v>64</v>
      </c>
      <c r="S64" s="236">
        <f t="shared" si="17"/>
        <v>69</v>
      </c>
      <c r="T64" s="236"/>
    </row>
    <row r="65" spans="1:24" ht="23.25" customHeight="1">
      <c r="A65" s="250" t="s">
        <v>1810</v>
      </c>
      <c r="B65" s="250" t="s">
        <v>1657</v>
      </c>
      <c r="C65" s="244">
        <v>750</v>
      </c>
      <c r="D65" s="244">
        <v>1</v>
      </c>
      <c r="E65" s="244">
        <v>14.58</v>
      </c>
      <c r="F65" s="244">
        <v>4</v>
      </c>
      <c r="G65" s="244">
        <v>2</v>
      </c>
      <c r="H65" s="246">
        <v>10</v>
      </c>
      <c r="I65" s="249">
        <f t="shared" si="12"/>
        <v>51.440329218106996</v>
      </c>
      <c r="J65" s="249">
        <f t="shared" si="13"/>
        <v>187.5</v>
      </c>
      <c r="K65" s="249">
        <f t="shared" si="14"/>
        <v>12.860082304526749</v>
      </c>
      <c r="L65" s="247">
        <f t="shared" si="18"/>
        <v>25.720164609053498</v>
      </c>
      <c r="M65" s="248">
        <f t="shared" si="15"/>
        <v>1</v>
      </c>
      <c r="N65" s="247">
        <f t="shared" si="16"/>
        <v>51.440329218106996</v>
      </c>
      <c r="O65" s="247">
        <f t="shared" si="19"/>
        <v>25.720164609053498</v>
      </c>
      <c r="P65" s="247">
        <f t="shared" si="20"/>
        <v>375</v>
      </c>
      <c r="Q65" s="236">
        <v>-7</v>
      </c>
      <c r="R65" s="236">
        <v>76</v>
      </c>
      <c r="S65" s="236">
        <f t="shared" si="17"/>
        <v>69</v>
      </c>
      <c r="T65" s="236"/>
    </row>
    <row r="66" spans="1:24" ht="23.25" customHeight="1">
      <c r="A66" s="270" t="s">
        <v>1811</v>
      </c>
      <c r="B66" s="255" t="s">
        <v>1658</v>
      </c>
      <c r="C66" s="244">
        <v>6000</v>
      </c>
      <c r="D66" s="244">
        <v>1</v>
      </c>
      <c r="E66" s="244">
        <v>7.28</v>
      </c>
      <c r="F66" s="244">
        <v>15</v>
      </c>
      <c r="G66" s="244">
        <v>40</v>
      </c>
      <c r="H66" s="246">
        <v>10</v>
      </c>
      <c r="I66" s="249">
        <f t="shared" si="12"/>
        <v>824.17582417582412</v>
      </c>
      <c r="J66" s="249">
        <f t="shared" si="13"/>
        <v>400</v>
      </c>
      <c r="K66" s="249">
        <f t="shared" si="14"/>
        <v>54.945054945054942</v>
      </c>
      <c r="L66" s="247">
        <f t="shared" si="18"/>
        <v>20.604395604395602</v>
      </c>
      <c r="M66" s="248">
        <f t="shared" si="15"/>
        <v>1</v>
      </c>
      <c r="N66" s="247">
        <f t="shared" si="16"/>
        <v>824.17582417582412</v>
      </c>
      <c r="O66" s="247">
        <f t="shared" si="19"/>
        <v>20.604395604395602</v>
      </c>
      <c r="P66" s="247">
        <f t="shared" si="20"/>
        <v>150</v>
      </c>
      <c r="Q66" s="236">
        <v>72</v>
      </c>
      <c r="R66" s="236">
        <v>-4</v>
      </c>
      <c r="S66" s="236">
        <f t="shared" si="17"/>
        <v>68</v>
      </c>
      <c r="T66" s="236"/>
    </row>
    <row r="67" spans="1:24" ht="23.25" customHeight="1">
      <c r="A67" s="250" t="s">
        <v>1812</v>
      </c>
      <c r="B67" s="250" t="s">
        <v>1659</v>
      </c>
      <c r="C67" s="244">
        <v>5000</v>
      </c>
      <c r="D67" s="244">
        <v>1</v>
      </c>
      <c r="E67" s="244">
        <v>30.38</v>
      </c>
      <c r="F67" s="244">
        <v>10</v>
      </c>
      <c r="G67" s="244">
        <v>15</v>
      </c>
      <c r="H67" s="246">
        <v>10</v>
      </c>
      <c r="I67" s="249">
        <f t="shared" ref="I67:I98" si="21">C67/E67</f>
        <v>164.58196181698486</v>
      </c>
      <c r="J67" s="249">
        <f t="shared" ref="J67:J98" si="22">C67/F67</f>
        <v>500</v>
      </c>
      <c r="K67" s="249">
        <f t="shared" ref="K67:K98" si="23">C67/E67/F67</f>
        <v>16.458196181698487</v>
      </c>
      <c r="L67" s="247">
        <f t="shared" si="18"/>
        <v>10.97213078779899</v>
      </c>
      <c r="M67" s="248">
        <f t="shared" ref="M67:M98" si="24">SQRT(H67/10)</f>
        <v>1</v>
      </c>
      <c r="N67" s="247">
        <f t="shared" ref="N67:N98" si="25">I67*M67/D67</f>
        <v>164.58196181698486</v>
      </c>
      <c r="O67" s="247">
        <f t="shared" si="19"/>
        <v>10.97213078779899</v>
      </c>
      <c r="P67" s="247">
        <f t="shared" si="20"/>
        <v>333.33333333333331</v>
      </c>
      <c r="Q67" s="236">
        <v>16</v>
      </c>
      <c r="R67" s="236">
        <v>52</v>
      </c>
      <c r="S67" s="236">
        <f t="shared" ref="S67:S98" si="26">Q67+R67</f>
        <v>68</v>
      </c>
      <c r="T67" s="236"/>
    </row>
    <row r="68" spans="1:24" ht="23.25" customHeight="1">
      <c r="A68" s="268" t="s">
        <v>1867</v>
      </c>
      <c r="B68" s="250" t="s">
        <v>1660</v>
      </c>
      <c r="C68" s="244">
        <v>700</v>
      </c>
      <c r="D68" s="244">
        <v>1</v>
      </c>
      <c r="E68" s="244">
        <v>5</v>
      </c>
      <c r="F68" s="244">
        <v>3</v>
      </c>
      <c r="G68" s="244">
        <v>3</v>
      </c>
      <c r="H68" s="246">
        <v>10</v>
      </c>
      <c r="I68" s="249">
        <f t="shared" si="21"/>
        <v>140</v>
      </c>
      <c r="J68" s="249">
        <f t="shared" si="22"/>
        <v>233.33333333333334</v>
      </c>
      <c r="K68" s="249">
        <f t="shared" si="23"/>
        <v>46.666666666666664</v>
      </c>
      <c r="L68" s="247">
        <f t="shared" si="18"/>
        <v>46.666666666666671</v>
      </c>
      <c r="M68" s="248">
        <f t="shared" si="24"/>
        <v>1</v>
      </c>
      <c r="N68" s="247">
        <f t="shared" si="25"/>
        <v>140</v>
      </c>
      <c r="O68" s="247">
        <f t="shared" si="19"/>
        <v>46.666666666666671</v>
      </c>
      <c r="P68" s="247">
        <f t="shared" si="20"/>
        <v>233.33333333333334</v>
      </c>
      <c r="Q68" s="236">
        <v>18</v>
      </c>
      <c r="R68" s="236">
        <v>46</v>
      </c>
      <c r="S68" s="236">
        <f t="shared" si="26"/>
        <v>64</v>
      </c>
      <c r="T68" s="236"/>
    </row>
    <row r="69" spans="1:24" ht="23.25" customHeight="1">
      <c r="A69" s="253" t="s">
        <v>1813</v>
      </c>
      <c r="B69" s="253" t="s">
        <v>1661</v>
      </c>
      <c r="C69" s="244">
        <v>450</v>
      </c>
      <c r="D69" s="244">
        <v>1</v>
      </c>
      <c r="E69" s="244">
        <v>2</v>
      </c>
      <c r="F69" s="244">
        <v>5</v>
      </c>
      <c r="G69" s="244">
        <v>6</v>
      </c>
      <c r="H69" s="246">
        <v>10</v>
      </c>
      <c r="I69" s="249">
        <f t="shared" si="21"/>
        <v>225</v>
      </c>
      <c r="J69" s="249">
        <f t="shared" si="22"/>
        <v>90</v>
      </c>
      <c r="K69" s="249">
        <f t="shared" si="23"/>
        <v>45</v>
      </c>
      <c r="L69" s="247">
        <f t="shared" si="18"/>
        <v>37.5</v>
      </c>
      <c r="M69" s="248">
        <f t="shared" si="24"/>
        <v>1</v>
      </c>
      <c r="N69" s="247">
        <f t="shared" si="25"/>
        <v>225</v>
      </c>
      <c r="O69" s="247">
        <f t="shared" si="19"/>
        <v>37.5</v>
      </c>
      <c r="P69" s="247">
        <f t="shared" si="20"/>
        <v>75</v>
      </c>
      <c r="Q69" s="236">
        <v>56</v>
      </c>
      <c r="R69" s="236">
        <v>4</v>
      </c>
      <c r="S69" s="252">
        <f t="shared" si="26"/>
        <v>60</v>
      </c>
      <c r="T69" s="236"/>
    </row>
    <row r="70" spans="1:24" ht="23.25" customHeight="1">
      <c r="A70" s="250" t="s">
        <v>1814</v>
      </c>
      <c r="B70" s="250" t="s">
        <v>1662</v>
      </c>
      <c r="C70" s="244">
        <v>80000</v>
      </c>
      <c r="D70" s="244">
        <v>4</v>
      </c>
      <c r="E70" s="244">
        <v>100</v>
      </c>
      <c r="F70" s="244">
        <v>25</v>
      </c>
      <c r="G70" s="244">
        <v>1</v>
      </c>
      <c r="H70" s="246">
        <v>10</v>
      </c>
      <c r="I70" s="249">
        <f t="shared" si="21"/>
        <v>800</v>
      </c>
      <c r="J70" s="249">
        <f t="shared" si="22"/>
        <v>3200</v>
      </c>
      <c r="K70" s="249">
        <f t="shared" si="23"/>
        <v>32</v>
      </c>
      <c r="L70" s="247">
        <f t="shared" si="18"/>
        <v>800</v>
      </c>
      <c r="M70" s="248">
        <f t="shared" si="24"/>
        <v>1</v>
      </c>
      <c r="N70" s="247">
        <f t="shared" si="25"/>
        <v>200</v>
      </c>
      <c r="O70" s="247">
        <f t="shared" si="19"/>
        <v>200</v>
      </c>
      <c r="P70" s="247">
        <f t="shared" si="20"/>
        <v>20000</v>
      </c>
      <c r="Q70" s="236">
        <v>-35</v>
      </c>
      <c r="R70" s="236">
        <v>95</v>
      </c>
      <c r="S70" s="236">
        <f t="shared" si="26"/>
        <v>60</v>
      </c>
      <c r="T70" s="236"/>
      <c r="X70" s="254"/>
    </row>
    <row r="71" spans="1:24" ht="23.25" customHeight="1">
      <c r="A71" s="253" t="s">
        <v>1815</v>
      </c>
      <c r="B71" s="253" t="s">
        <v>1663</v>
      </c>
      <c r="C71" s="244">
        <v>4000</v>
      </c>
      <c r="D71" s="244">
        <v>1</v>
      </c>
      <c r="E71" s="244">
        <v>9</v>
      </c>
      <c r="F71" s="244">
        <v>25</v>
      </c>
      <c r="G71" s="244">
        <v>75</v>
      </c>
      <c r="H71" s="246">
        <v>10</v>
      </c>
      <c r="I71" s="249">
        <f t="shared" si="21"/>
        <v>444.44444444444446</v>
      </c>
      <c r="J71" s="249">
        <f t="shared" si="22"/>
        <v>160</v>
      </c>
      <c r="K71" s="249">
        <f t="shared" si="23"/>
        <v>17.777777777777779</v>
      </c>
      <c r="L71" s="247">
        <f t="shared" si="18"/>
        <v>5.9259259259259265</v>
      </c>
      <c r="M71" s="248">
        <f t="shared" si="24"/>
        <v>1</v>
      </c>
      <c r="N71" s="247">
        <f t="shared" si="25"/>
        <v>444.44444444444446</v>
      </c>
      <c r="O71" s="247">
        <f t="shared" si="19"/>
        <v>5.9259259259259265</v>
      </c>
      <c r="P71" s="247">
        <f t="shared" si="20"/>
        <v>53.333333333333336</v>
      </c>
      <c r="Q71" s="236">
        <v>74</v>
      </c>
      <c r="R71" s="236">
        <v>-15</v>
      </c>
      <c r="S71" s="252">
        <f t="shared" si="26"/>
        <v>59</v>
      </c>
      <c r="T71" s="236"/>
    </row>
    <row r="72" spans="1:24" ht="23.25" customHeight="1">
      <c r="A72" s="250" t="s">
        <v>1816</v>
      </c>
      <c r="B72" s="250" t="s">
        <v>1664</v>
      </c>
      <c r="C72" s="244">
        <v>5000</v>
      </c>
      <c r="D72" s="244">
        <v>1</v>
      </c>
      <c r="E72" s="244">
        <v>32.82</v>
      </c>
      <c r="F72" s="244">
        <v>14</v>
      </c>
      <c r="G72" s="244">
        <v>30</v>
      </c>
      <c r="H72" s="246">
        <v>10</v>
      </c>
      <c r="I72" s="249">
        <f t="shared" si="21"/>
        <v>152.34613040828762</v>
      </c>
      <c r="J72" s="249">
        <f t="shared" si="22"/>
        <v>357.14285714285717</v>
      </c>
      <c r="K72" s="249">
        <f t="shared" si="23"/>
        <v>10.88186645773483</v>
      </c>
      <c r="L72" s="247">
        <f t="shared" si="18"/>
        <v>5.078204346942921</v>
      </c>
      <c r="M72" s="248">
        <f t="shared" si="24"/>
        <v>1</v>
      </c>
      <c r="N72" s="247">
        <f t="shared" si="25"/>
        <v>152.34613040828762</v>
      </c>
      <c r="O72" s="247">
        <f t="shared" si="19"/>
        <v>5.078204346942921</v>
      </c>
      <c r="P72" s="247">
        <f t="shared" si="20"/>
        <v>166.66666666666666</v>
      </c>
      <c r="Q72" s="236">
        <v>24</v>
      </c>
      <c r="R72" s="236">
        <v>32</v>
      </c>
      <c r="S72" s="236">
        <f t="shared" si="26"/>
        <v>56</v>
      </c>
      <c r="T72" s="236"/>
    </row>
    <row r="73" spans="1:24" ht="23.25" customHeight="1">
      <c r="A73" s="253" t="s">
        <v>1817</v>
      </c>
      <c r="B73" s="253" t="s">
        <v>1665</v>
      </c>
      <c r="C73" s="244">
        <v>450</v>
      </c>
      <c r="D73" s="244">
        <v>1</v>
      </c>
      <c r="E73" s="244">
        <v>4.5</v>
      </c>
      <c r="F73" s="244">
        <v>3</v>
      </c>
      <c r="G73" s="244">
        <v>3</v>
      </c>
      <c r="H73" s="246">
        <v>10</v>
      </c>
      <c r="I73" s="249">
        <f t="shared" si="21"/>
        <v>100</v>
      </c>
      <c r="J73" s="249">
        <f t="shared" si="22"/>
        <v>150</v>
      </c>
      <c r="K73" s="249">
        <f t="shared" si="23"/>
        <v>33.333333333333336</v>
      </c>
      <c r="L73" s="247">
        <f t="shared" si="18"/>
        <v>33.333333333333336</v>
      </c>
      <c r="M73" s="248">
        <f t="shared" si="24"/>
        <v>1</v>
      </c>
      <c r="N73" s="247">
        <f t="shared" si="25"/>
        <v>100</v>
      </c>
      <c r="O73" s="247">
        <f t="shared" si="19"/>
        <v>33.333333333333336</v>
      </c>
      <c r="P73" s="247">
        <f t="shared" si="20"/>
        <v>150</v>
      </c>
      <c r="Q73" s="236">
        <v>15</v>
      </c>
      <c r="R73" s="236">
        <v>40</v>
      </c>
      <c r="S73" s="252">
        <f t="shared" si="26"/>
        <v>55</v>
      </c>
      <c r="T73" s="236"/>
    </row>
    <row r="74" spans="1:24" ht="23.25" customHeight="1">
      <c r="A74" s="253" t="s">
        <v>1818</v>
      </c>
      <c r="B74" s="253" t="s">
        <v>1666</v>
      </c>
      <c r="C74" s="244">
        <v>7500</v>
      </c>
      <c r="D74" s="244">
        <v>2</v>
      </c>
      <c r="E74" s="244">
        <v>45.5</v>
      </c>
      <c r="F74" s="244">
        <v>14</v>
      </c>
      <c r="G74" s="244">
        <v>28</v>
      </c>
      <c r="H74" s="246">
        <v>10</v>
      </c>
      <c r="I74" s="249">
        <f t="shared" si="21"/>
        <v>164.83516483516485</v>
      </c>
      <c r="J74" s="249">
        <f t="shared" si="22"/>
        <v>535.71428571428567</v>
      </c>
      <c r="K74" s="249">
        <f t="shared" si="23"/>
        <v>11.773940345368917</v>
      </c>
      <c r="L74" s="247">
        <f t="shared" si="18"/>
        <v>5.8869701726844577</v>
      </c>
      <c r="M74" s="248">
        <f t="shared" si="24"/>
        <v>1</v>
      </c>
      <c r="N74" s="247">
        <f t="shared" si="25"/>
        <v>82.417582417582423</v>
      </c>
      <c r="O74" s="247">
        <f t="shared" si="19"/>
        <v>2.9434850863422288</v>
      </c>
      <c r="P74" s="247">
        <f t="shared" si="20"/>
        <v>133.92857142857142</v>
      </c>
      <c r="Q74" s="236">
        <v>13</v>
      </c>
      <c r="R74" s="236">
        <v>42</v>
      </c>
      <c r="S74" s="252">
        <f t="shared" si="26"/>
        <v>55</v>
      </c>
      <c r="T74" s="236"/>
    </row>
    <row r="75" spans="1:24" ht="23.25" customHeight="1">
      <c r="A75" s="250" t="s">
        <v>1764</v>
      </c>
      <c r="B75" s="250" t="s">
        <v>1667</v>
      </c>
      <c r="C75" s="244">
        <v>1500</v>
      </c>
      <c r="D75" s="244">
        <v>1</v>
      </c>
      <c r="E75" s="244">
        <v>22</v>
      </c>
      <c r="F75" s="244">
        <v>8</v>
      </c>
      <c r="G75" s="244">
        <v>7</v>
      </c>
      <c r="H75" s="246">
        <v>10</v>
      </c>
      <c r="I75" s="249">
        <f t="shared" si="21"/>
        <v>68.181818181818187</v>
      </c>
      <c r="J75" s="249">
        <f t="shared" si="22"/>
        <v>187.5</v>
      </c>
      <c r="K75" s="249">
        <f t="shared" si="23"/>
        <v>8.5227272727272734</v>
      </c>
      <c r="L75" s="247">
        <f t="shared" si="18"/>
        <v>9.7402597402597397</v>
      </c>
      <c r="M75" s="248">
        <f t="shared" si="24"/>
        <v>1</v>
      </c>
      <c r="N75" s="247">
        <f t="shared" si="25"/>
        <v>68.181818181818187</v>
      </c>
      <c r="O75" s="247">
        <f t="shared" si="19"/>
        <v>9.7402597402597397</v>
      </c>
      <c r="P75" s="247">
        <f t="shared" si="20"/>
        <v>214.28571428571428</v>
      </c>
      <c r="Q75" s="236">
        <v>-3</v>
      </c>
      <c r="R75" s="236">
        <v>57</v>
      </c>
      <c r="S75" s="236">
        <f t="shared" si="26"/>
        <v>54</v>
      </c>
      <c r="T75" s="236"/>
    </row>
    <row r="76" spans="1:24" ht="23.25" customHeight="1">
      <c r="A76" s="250" t="s">
        <v>1804</v>
      </c>
      <c r="B76" s="250" t="s">
        <v>1668</v>
      </c>
      <c r="C76" s="244">
        <v>2500</v>
      </c>
      <c r="D76" s="244">
        <v>1</v>
      </c>
      <c r="E76" s="244">
        <v>22</v>
      </c>
      <c r="F76" s="244">
        <v>12</v>
      </c>
      <c r="G76" s="244">
        <v>20</v>
      </c>
      <c r="H76" s="246">
        <v>10</v>
      </c>
      <c r="I76" s="249">
        <f t="shared" si="21"/>
        <v>113.63636363636364</v>
      </c>
      <c r="J76" s="249">
        <f t="shared" si="22"/>
        <v>208.33333333333334</v>
      </c>
      <c r="K76" s="249">
        <f t="shared" si="23"/>
        <v>9.4696969696969706</v>
      </c>
      <c r="L76" s="247">
        <f t="shared" si="18"/>
        <v>5.6818181818181817</v>
      </c>
      <c r="M76" s="248">
        <f t="shared" si="24"/>
        <v>1</v>
      </c>
      <c r="N76" s="247">
        <f t="shared" si="25"/>
        <v>113.63636363636364</v>
      </c>
      <c r="O76" s="247">
        <f t="shared" si="19"/>
        <v>5.6818181818181817</v>
      </c>
      <c r="P76" s="247">
        <f t="shared" si="20"/>
        <v>125</v>
      </c>
      <c r="Q76" s="236">
        <v>21</v>
      </c>
      <c r="R76" s="236">
        <v>28</v>
      </c>
      <c r="S76" s="236">
        <f t="shared" si="26"/>
        <v>49</v>
      </c>
      <c r="T76" s="236"/>
    </row>
    <row r="77" spans="1:24" ht="23.25" customHeight="1">
      <c r="A77" s="253" t="s">
        <v>1820</v>
      </c>
      <c r="B77" s="253" t="s">
        <v>823</v>
      </c>
      <c r="C77" s="244">
        <v>900</v>
      </c>
      <c r="D77" s="244">
        <v>1</v>
      </c>
      <c r="E77" s="244">
        <v>5.5</v>
      </c>
      <c r="F77" s="244">
        <v>5</v>
      </c>
      <c r="G77" s="244">
        <v>20</v>
      </c>
      <c r="H77" s="246">
        <v>10</v>
      </c>
      <c r="I77" s="249">
        <f t="shared" si="21"/>
        <v>163.63636363636363</v>
      </c>
      <c r="J77" s="249">
        <f t="shared" si="22"/>
        <v>180</v>
      </c>
      <c r="K77" s="249">
        <f t="shared" si="23"/>
        <v>32.727272727272727</v>
      </c>
      <c r="L77" s="247">
        <f t="shared" si="18"/>
        <v>8.1818181818181817</v>
      </c>
      <c r="M77" s="248">
        <f t="shared" si="24"/>
        <v>1</v>
      </c>
      <c r="N77" s="247">
        <f t="shared" si="25"/>
        <v>163.63636363636363</v>
      </c>
      <c r="O77" s="247">
        <f t="shared" si="19"/>
        <v>8.1818181818181817</v>
      </c>
      <c r="P77" s="247">
        <f t="shared" si="20"/>
        <v>45</v>
      </c>
      <c r="Q77" s="236">
        <v>54</v>
      </c>
      <c r="R77" s="236">
        <v>-6</v>
      </c>
      <c r="S77" s="252">
        <f t="shared" si="26"/>
        <v>48</v>
      </c>
      <c r="T77" s="236"/>
    </row>
    <row r="78" spans="1:24" ht="23.25" customHeight="1">
      <c r="A78" s="253" t="s">
        <v>1821</v>
      </c>
      <c r="B78" s="253" t="s">
        <v>1669</v>
      </c>
      <c r="C78" s="244">
        <v>3000</v>
      </c>
      <c r="D78" s="244">
        <v>1</v>
      </c>
      <c r="E78" s="244">
        <v>16.420000000000002</v>
      </c>
      <c r="F78" s="244">
        <v>35</v>
      </c>
      <c r="G78" s="244">
        <v>50</v>
      </c>
      <c r="H78" s="246">
        <v>10</v>
      </c>
      <c r="I78" s="249">
        <f t="shared" si="21"/>
        <v>182.70401948842871</v>
      </c>
      <c r="J78" s="249">
        <f t="shared" si="22"/>
        <v>85.714285714285708</v>
      </c>
      <c r="K78" s="249">
        <f t="shared" si="23"/>
        <v>5.2201148425265345</v>
      </c>
      <c r="L78" s="247">
        <f t="shared" si="18"/>
        <v>3.6540803897685747</v>
      </c>
      <c r="M78" s="248">
        <f t="shared" si="24"/>
        <v>1</v>
      </c>
      <c r="N78" s="247">
        <f t="shared" si="25"/>
        <v>182.70401948842871</v>
      </c>
      <c r="O78" s="247">
        <f t="shared" si="19"/>
        <v>3.6540803897685747</v>
      </c>
      <c r="P78" s="247">
        <f t="shared" si="20"/>
        <v>60</v>
      </c>
      <c r="Q78" s="236">
        <v>50</v>
      </c>
      <c r="R78" s="236">
        <v>-2</v>
      </c>
      <c r="S78" s="252">
        <f t="shared" si="26"/>
        <v>48</v>
      </c>
      <c r="T78" s="236"/>
    </row>
    <row r="79" spans="1:24" ht="23.25" customHeight="1">
      <c r="A79" s="251" t="s">
        <v>1822</v>
      </c>
      <c r="B79" s="251" t="s">
        <v>1670</v>
      </c>
      <c r="C79" s="244">
        <v>175</v>
      </c>
      <c r="D79" s="244">
        <v>1</v>
      </c>
      <c r="E79" s="244">
        <v>2.4</v>
      </c>
      <c r="F79" s="244">
        <v>3</v>
      </c>
      <c r="G79" s="244">
        <v>1</v>
      </c>
      <c r="H79" s="246">
        <v>10</v>
      </c>
      <c r="I79" s="249">
        <f t="shared" si="21"/>
        <v>72.916666666666671</v>
      </c>
      <c r="J79" s="249">
        <f t="shared" si="22"/>
        <v>58.333333333333336</v>
      </c>
      <c r="K79" s="249">
        <f t="shared" si="23"/>
        <v>24.305555555555557</v>
      </c>
      <c r="L79" s="247">
        <f t="shared" si="18"/>
        <v>72.916666666666671</v>
      </c>
      <c r="M79" s="248">
        <f t="shared" si="24"/>
        <v>1</v>
      </c>
      <c r="N79" s="247">
        <f t="shared" si="25"/>
        <v>72.916666666666671</v>
      </c>
      <c r="O79" s="247">
        <f t="shared" si="19"/>
        <v>72.916666666666671</v>
      </c>
      <c r="P79" s="247">
        <f t="shared" si="20"/>
        <v>175</v>
      </c>
      <c r="Q79" s="236">
        <v>0</v>
      </c>
      <c r="R79" s="236">
        <v>47</v>
      </c>
      <c r="S79" s="236">
        <f t="shared" si="26"/>
        <v>47</v>
      </c>
      <c r="T79" s="236"/>
    </row>
    <row r="80" spans="1:24" ht="23.25" customHeight="1">
      <c r="A80" s="250" t="s">
        <v>1823</v>
      </c>
      <c r="B80" s="250" t="s">
        <v>1671</v>
      </c>
      <c r="C80" s="244">
        <v>1300</v>
      </c>
      <c r="D80" s="244">
        <v>1</v>
      </c>
      <c r="E80" s="244">
        <v>10</v>
      </c>
      <c r="F80" s="244">
        <v>9</v>
      </c>
      <c r="G80" s="244">
        <v>10</v>
      </c>
      <c r="H80" s="246">
        <v>10</v>
      </c>
      <c r="I80" s="249">
        <f t="shared" si="21"/>
        <v>130</v>
      </c>
      <c r="J80" s="249">
        <f t="shared" si="22"/>
        <v>144.44444444444446</v>
      </c>
      <c r="K80" s="249">
        <f t="shared" si="23"/>
        <v>14.444444444444445</v>
      </c>
      <c r="L80" s="247">
        <f t="shared" si="18"/>
        <v>13</v>
      </c>
      <c r="M80" s="248">
        <f t="shared" si="24"/>
        <v>1</v>
      </c>
      <c r="N80" s="247">
        <f t="shared" si="25"/>
        <v>130</v>
      </c>
      <c r="O80" s="247">
        <f t="shared" si="19"/>
        <v>13</v>
      </c>
      <c r="P80" s="247">
        <f t="shared" si="20"/>
        <v>130</v>
      </c>
      <c r="Q80" s="236">
        <v>22</v>
      </c>
      <c r="R80" s="236">
        <v>24</v>
      </c>
      <c r="S80" s="236">
        <f t="shared" si="26"/>
        <v>46</v>
      </c>
      <c r="T80" s="236"/>
    </row>
    <row r="81" spans="1:20" ht="23.25" customHeight="1">
      <c r="A81" s="253" t="s">
        <v>1824</v>
      </c>
      <c r="B81" s="253" t="s">
        <v>1672</v>
      </c>
      <c r="C81" s="244">
        <v>1600</v>
      </c>
      <c r="D81" s="244">
        <v>1</v>
      </c>
      <c r="E81" s="244">
        <v>8.33</v>
      </c>
      <c r="F81" s="244">
        <v>10</v>
      </c>
      <c r="G81" s="244">
        <v>20</v>
      </c>
      <c r="H81" s="246">
        <v>10</v>
      </c>
      <c r="I81" s="249">
        <f t="shared" si="21"/>
        <v>192.0768307322929</v>
      </c>
      <c r="J81" s="249">
        <f t="shared" si="22"/>
        <v>160</v>
      </c>
      <c r="K81" s="249">
        <f t="shared" si="23"/>
        <v>19.20768307322929</v>
      </c>
      <c r="L81" s="247">
        <f t="shared" si="18"/>
        <v>9.6038415366146452</v>
      </c>
      <c r="M81" s="248">
        <f t="shared" si="24"/>
        <v>1</v>
      </c>
      <c r="N81" s="247">
        <f t="shared" si="25"/>
        <v>192.0768307322929</v>
      </c>
      <c r="O81" s="247">
        <f t="shared" si="19"/>
        <v>9.6038415366146452</v>
      </c>
      <c r="P81" s="247">
        <f t="shared" si="20"/>
        <v>80</v>
      </c>
      <c r="Q81" s="236">
        <v>41</v>
      </c>
      <c r="R81" s="236">
        <v>3</v>
      </c>
      <c r="S81" s="252">
        <f t="shared" si="26"/>
        <v>44</v>
      </c>
      <c r="T81" s="236"/>
    </row>
    <row r="82" spans="1:20" ht="23.25" customHeight="1">
      <c r="A82" s="250" t="s">
        <v>1825</v>
      </c>
      <c r="B82" s="250" t="s">
        <v>1673</v>
      </c>
      <c r="C82" s="244">
        <v>1750</v>
      </c>
      <c r="D82" s="244">
        <v>1</v>
      </c>
      <c r="E82" s="244">
        <v>16</v>
      </c>
      <c r="F82" s="244">
        <v>2</v>
      </c>
      <c r="G82" s="244">
        <v>12</v>
      </c>
      <c r="H82" s="246">
        <v>10</v>
      </c>
      <c r="I82" s="249">
        <f t="shared" si="21"/>
        <v>109.375</v>
      </c>
      <c r="J82" s="249">
        <f t="shared" si="22"/>
        <v>875</v>
      </c>
      <c r="K82" s="249">
        <f t="shared" si="23"/>
        <v>54.6875</v>
      </c>
      <c r="L82" s="247">
        <f t="shared" si="18"/>
        <v>9.1145833333333339</v>
      </c>
      <c r="M82" s="248">
        <f t="shared" si="24"/>
        <v>1</v>
      </c>
      <c r="N82" s="247">
        <f t="shared" si="25"/>
        <v>109.375</v>
      </c>
      <c r="O82" s="247">
        <f t="shared" si="19"/>
        <v>9.1145833333333339</v>
      </c>
      <c r="P82" s="247">
        <f t="shared" si="20"/>
        <v>145.83333333333334</v>
      </c>
      <c r="Q82" s="236">
        <v>11</v>
      </c>
      <c r="R82" s="236">
        <v>33</v>
      </c>
      <c r="S82" s="236">
        <f t="shared" si="26"/>
        <v>44</v>
      </c>
      <c r="T82" s="236"/>
    </row>
    <row r="83" spans="1:20" ht="23.25" customHeight="1">
      <c r="A83" s="250" t="s">
        <v>1826</v>
      </c>
      <c r="B83" s="250" t="s">
        <v>1674</v>
      </c>
      <c r="C83" s="244">
        <v>1000</v>
      </c>
      <c r="D83" s="244">
        <v>1</v>
      </c>
      <c r="E83" s="244">
        <v>5</v>
      </c>
      <c r="F83" s="244">
        <v>20</v>
      </c>
      <c r="G83" s="244">
        <v>100</v>
      </c>
      <c r="H83" s="246">
        <v>10</v>
      </c>
      <c r="I83" s="249">
        <f t="shared" si="21"/>
        <v>200</v>
      </c>
      <c r="J83" s="249">
        <f t="shared" si="22"/>
        <v>50</v>
      </c>
      <c r="K83" s="249">
        <f t="shared" si="23"/>
        <v>10</v>
      </c>
      <c r="L83" s="247">
        <f t="shared" si="18"/>
        <v>2</v>
      </c>
      <c r="M83" s="248">
        <f t="shared" si="24"/>
        <v>1</v>
      </c>
      <c r="N83" s="247">
        <f t="shared" si="25"/>
        <v>200</v>
      </c>
      <c r="O83" s="247">
        <f t="shared" si="19"/>
        <v>2</v>
      </c>
      <c r="P83" s="247">
        <f t="shared" si="20"/>
        <v>10</v>
      </c>
      <c r="Q83" s="236">
        <v>73</v>
      </c>
      <c r="R83" s="236">
        <v>-32</v>
      </c>
      <c r="S83" s="236">
        <f t="shared" si="26"/>
        <v>41</v>
      </c>
      <c r="T83" s="236"/>
    </row>
    <row r="84" spans="1:20" ht="23.25" customHeight="1">
      <c r="A84" s="253" t="s">
        <v>1827</v>
      </c>
      <c r="B84" s="253" t="s">
        <v>1675</v>
      </c>
      <c r="C84" s="244">
        <v>600</v>
      </c>
      <c r="D84" s="244">
        <v>1</v>
      </c>
      <c r="E84" s="244">
        <v>2</v>
      </c>
      <c r="F84" s="244">
        <v>6</v>
      </c>
      <c r="G84" s="244">
        <v>30</v>
      </c>
      <c r="H84" s="246">
        <v>10</v>
      </c>
      <c r="I84" s="249">
        <f t="shared" si="21"/>
        <v>300</v>
      </c>
      <c r="J84" s="249">
        <f t="shared" si="22"/>
        <v>100</v>
      </c>
      <c r="K84" s="249">
        <f t="shared" si="23"/>
        <v>50</v>
      </c>
      <c r="L84" s="247">
        <f t="shared" si="18"/>
        <v>10</v>
      </c>
      <c r="M84" s="248">
        <f t="shared" si="24"/>
        <v>1</v>
      </c>
      <c r="N84" s="247">
        <f t="shared" si="25"/>
        <v>300</v>
      </c>
      <c r="O84" s="247">
        <f t="shared" si="19"/>
        <v>10</v>
      </c>
      <c r="P84" s="247">
        <f t="shared" si="20"/>
        <v>20</v>
      </c>
      <c r="Q84" s="236">
        <v>66</v>
      </c>
      <c r="R84" s="236">
        <v>-30</v>
      </c>
      <c r="S84" s="252">
        <f t="shared" si="26"/>
        <v>36</v>
      </c>
      <c r="T84" s="236"/>
    </row>
    <row r="85" spans="1:20" ht="23.25" customHeight="1">
      <c r="A85" s="253" t="s">
        <v>1828</v>
      </c>
      <c r="B85" s="253" t="s">
        <v>1676</v>
      </c>
      <c r="C85" s="244">
        <v>600</v>
      </c>
      <c r="D85" s="244">
        <v>2</v>
      </c>
      <c r="E85" s="244">
        <v>2</v>
      </c>
      <c r="F85" s="244">
        <v>6</v>
      </c>
      <c r="G85" s="244">
        <v>5</v>
      </c>
      <c r="H85" s="246">
        <v>10</v>
      </c>
      <c r="I85" s="249">
        <f t="shared" si="21"/>
        <v>300</v>
      </c>
      <c r="J85" s="249">
        <f t="shared" si="22"/>
        <v>100</v>
      </c>
      <c r="K85" s="249">
        <f t="shared" si="23"/>
        <v>50</v>
      </c>
      <c r="L85" s="247">
        <f t="shared" si="18"/>
        <v>60</v>
      </c>
      <c r="M85" s="248">
        <f t="shared" si="24"/>
        <v>1</v>
      </c>
      <c r="N85" s="247">
        <f t="shared" si="25"/>
        <v>150</v>
      </c>
      <c r="O85" s="247">
        <f t="shared" si="19"/>
        <v>30</v>
      </c>
      <c r="P85" s="247">
        <f t="shared" si="20"/>
        <v>60</v>
      </c>
      <c r="Q85" s="236">
        <v>38</v>
      </c>
      <c r="R85" s="236">
        <v>-3</v>
      </c>
      <c r="S85" s="252">
        <f t="shared" si="26"/>
        <v>35</v>
      </c>
      <c r="T85" s="236"/>
    </row>
    <row r="86" spans="1:20" ht="23.25" customHeight="1">
      <c r="A86" s="250" t="s">
        <v>1829</v>
      </c>
      <c r="B86" s="250" t="s">
        <v>1677</v>
      </c>
      <c r="C86" s="244">
        <v>2000</v>
      </c>
      <c r="D86" s="244">
        <v>1</v>
      </c>
      <c r="E86" s="244">
        <v>7.28</v>
      </c>
      <c r="F86" s="244">
        <v>5</v>
      </c>
      <c r="G86" s="244">
        <v>10</v>
      </c>
      <c r="H86" s="246">
        <v>10</v>
      </c>
      <c r="I86" s="249">
        <f t="shared" si="21"/>
        <v>274.72527472527474</v>
      </c>
      <c r="J86" s="249">
        <f t="shared" si="22"/>
        <v>400</v>
      </c>
      <c r="K86" s="249">
        <f t="shared" si="23"/>
        <v>54.945054945054949</v>
      </c>
      <c r="L86" s="247">
        <f t="shared" si="18"/>
        <v>27.472527472527471</v>
      </c>
      <c r="M86" s="248">
        <f t="shared" si="24"/>
        <v>1</v>
      </c>
      <c r="N86" s="247">
        <f t="shared" si="25"/>
        <v>274.72527472527474</v>
      </c>
      <c r="O86" s="247">
        <f t="shared" si="19"/>
        <v>27.472527472527471</v>
      </c>
      <c r="P86" s="247">
        <f t="shared" si="20"/>
        <v>200</v>
      </c>
      <c r="Q86" s="236">
        <v>23</v>
      </c>
      <c r="R86" s="236">
        <v>9</v>
      </c>
      <c r="S86" s="236">
        <f t="shared" si="26"/>
        <v>32</v>
      </c>
      <c r="T86" s="236"/>
    </row>
    <row r="87" spans="1:20" ht="23.25" customHeight="1">
      <c r="A87" s="250" t="s">
        <v>1830</v>
      </c>
      <c r="B87" s="250" t="s">
        <v>1678</v>
      </c>
      <c r="C87" s="244">
        <v>1500</v>
      </c>
      <c r="D87" s="244">
        <v>1</v>
      </c>
      <c r="E87" s="244">
        <v>22</v>
      </c>
      <c r="F87" s="244">
        <v>6</v>
      </c>
      <c r="G87" s="244">
        <v>15</v>
      </c>
      <c r="H87" s="246">
        <v>10</v>
      </c>
      <c r="I87" s="249">
        <f t="shared" si="21"/>
        <v>68.181818181818187</v>
      </c>
      <c r="J87" s="249">
        <f t="shared" si="22"/>
        <v>250</v>
      </c>
      <c r="K87" s="249">
        <f t="shared" si="23"/>
        <v>11.363636363636365</v>
      </c>
      <c r="L87" s="247">
        <f t="shared" si="18"/>
        <v>4.5454545454545459</v>
      </c>
      <c r="M87" s="248">
        <f t="shared" si="24"/>
        <v>1</v>
      </c>
      <c r="N87" s="247">
        <f t="shared" si="25"/>
        <v>68.181818181818187</v>
      </c>
      <c r="O87" s="247">
        <f t="shared" si="19"/>
        <v>4.5454545454545459</v>
      </c>
      <c r="P87" s="247">
        <f t="shared" si="20"/>
        <v>100</v>
      </c>
      <c r="Q87" s="236">
        <v>2</v>
      </c>
      <c r="R87" s="236">
        <v>29</v>
      </c>
      <c r="S87" s="236">
        <f t="shared" si="26"/>
        <v>31</v>
      </c>
      <c r="T87" s="236"/>
    </row>
    <row r="88" spans="1:20" ht="23.25" customHeight="1">
      <c r="A88" s="253" t="s">
        <v>1831</v>
      </c>
      <c r="B88" s="253" t="s">
        <v>1679</v>
      </c>
      <c r="C88" s="244">
        <v>900</v>
      </c>
      <c r="D88" s="244">
        <v>1</v>
      </c>
      <c r="E88" s="244">
        <v>7.28</v>
      </c>
      <c r="F88" s="244">
        <v>8</v>
      </c>
      <c r="G88" s="244">
        <v>6</v>
      </c>
      <c r="H88" s="246">
        <v>10</v>
      </c>
      <c r="I88" s="249">
        <f t="shared" si="21"/>
        <v>123.62637362637362</v>
      </c>
      <c r="J88" s="249">
        <f t="shared" si="22"/>
        <v>112.5</v>
      </c>
      <c r="K88" s="249">
        <f t="shared" si="23"/>
        <v>15.453296703296703</v>
      </c>
      <c r="L88" s="247">
        <f t="shared" si="18"/>
        <v>20.604395604395602</v>
      </c>
      <c r="M88" s="248">
        <f t="shared" si="24"/>
        <v>1</v>
      </c>
      <c r="N88" s="247">
        <f t="shared" si="25"/>
        <v>123.62637362637362</v>
      </c>
      <c r="O88" s="247">
        <f t="shared" si="19"/>
        <v>20.604395604395602</v>
      </c>
      <c r="P88" s="247">
        <f t="shared" si="20"/>
        <v>150</v>
      </c>
      <c r="Q88" s="236">
        <v>7</v>
      </c>
      <c r="R88" s="236">
        <v>23</v>
      </c>
      <c r="S88" s="252">
        <f t="shared" si="26"/>
        <v>30</v>
      </c>
      <c r="T88" s="236"/>
    </row>
    <row r="89" spans="1:20" ht="23.25" customHeight="1">
      <c r="A89" s="253" t="s">
        <v>1832</v>
      </c>
      <c r="B89" s="253" t="s">
        <v>1680</v>
      </c>
      <c r="C89" s="244">
        <v>300</v>
      </c>
      <c r="D89" s="244">
        <v>1</v>
      </c>
      <c r="E89" s="244">
        <v>1</v>
      </c>
      <c r="F89" s="244">
        <v>12</v>
      </c>
      <c r="G89" s="244">
        <v>20</v>
      </c>
      <c r="H89" s="246">
        <v>10</v>
      </c>
      <c r="I89" s="249">
        <f t="shared" si="21"/>
        <v>300</v>
      </c>
      <c r="J89" s="249">
        <f t="shared" si="22"/>
        <v>25</v>
      </c>
      <c r="K89" s="249">
        <f t="shared" si="23"/>
        <v>25</v>
      </c>
      <c r="L89" s="247">
        <f t="shared" si="18"/>
        <v>15</v>
      </c>
      <c r="M89" s="248">
        <f t="shared" si="24"/>
        <v>1</v>
      </c>
      <c r="N89" s="247">
        <f t="shared" si="25"/>
        <v>300</v>
      </c>
      <c r="O89" s="247">
        <f t="shared" si="19"/>
        <v>15</v>
      </c>
      <c r="P89" s="247">
        <f t="shared" si="20"/>
        <v>15</v>
      </c>
      <c r="Q89" s="236">
        <v>63</v>
      </c>
      <c r="R89" s="236">
        <v>-34</v>
      </c>
      <c r="S89" s="252">
        <f t="shared" si="26"/>
        <v>29</v>
      </c>
      <c r="T89" s="236"/>
    </row>
    <row r="90" spans="1:20" ht="23.25" customHeight="1">
      <c r="A90" s="253" t="s">
        <v>1833</v>
      </c>
      <c r="B90" s="253" t="s">
        <v>1681</v>
      </c>
      <c r="C90" s="244">
        <v>850</v>
      </c>
      <c r="D90" s="244">
        <v>2</v>
      </c>
      <c r="E90" s="244">
        <v>4</v>
      </c>
      <c r="F90" s="244">
        <v>6</v>
      </c>
      <c r="G90" s="244">
        <v>8</v>
      </c>
      <c r="H90" s="246">
        <v>10</v>
      </c>
      <c r="I90" s="249">
        <f t="shared" si="21"/>
        <v>212.5</v>
      </c>
      <c r="J90" s="249">
        <f t="shared" si="22"/>
        <v>141.66666666666666</v>
      </c>
      <c r="K90" s="249">
        <f t="shared" si="23"/>
        <v>35.416666666666664</v>
      </c>
      <c r="L90" s="247">
        <f t="shared" si="18"/>
        <v>26.5625</v>
      </c>
      <c r="M90" s="248">
        <f t="shared" si="24"/>
        <v>1</v>
      </c>
      <c r="N90" s="247">
        <f t="shared" si="25"/>
        <v>106.25</v>
      </c>
      <c r="O90" s="247">
        <f t="shared" si="19"/>
        <v>13.28125</v>
      </c>
      <c r="P90" s="247">
        <f t="shared" si="20"/>
        <v>53.125</v>
      </c>
      <c r="Q90" s="236">
        <v>29</v>
      </c>
      <c r="R90" s="236">
        <v>0</v>
      </c>
      <c r="S90" s="252">
        <f t="shared" si="26"/>
        <v>29</v>
      </c>
      <c r="T90" s="236"/>
    </row>
    <row r="91" spans="1:20" ht="23.25" customHeight="1">
      <c r="A91" s="253" t="s">
        <v>1834</v>
      </c>
      <c r="B91" s="253" t="s">
        <v>1682</v>
      </c>
      <c r="C91" s="244">
        <v>1500</v>
      </c>
      <c r="D91" s="244">
        <v>1</v>
      </c>
      <c r="E91" s="244">
        <v>11.66</v>
      </c>
      <c r="F91" s="244">
        <v>5</v>
      </c>
      <c r="G91" s="244">
        <v>12</v>
      </c>
      <c r="H91" s="246">
        <v>10</v>
      </c>
      <c r="I91" s="249">
        <f t="shared" si="21"/>
        <v>128.64493996569468</v>
      </c>
      <c r="J91" s="249">
        <f t="shared" si="22"/>
        <v>300</v>
      </c>
      <c r="K91" s="249">
        <f t="shared" si="23"/>
        <v>25.728987993138936</v>
      </c>
      <c r="L91" s="247">
        <f t="shared" si="18"/>
        <v>10.720411663807891</v>
      </c>
      <c r="M91" s="248">
        <f t="shared" si="24"/>
        <v>1</v>
      </c>
      <c r="N91" s="247">
        <f t="shared" si="25"/>
        <v>128.64493996569468</v>
      </c>
      <c r="O91" s="247">
        <f t="shared" si="19"/>
        <v>10.720411663807891</v>
      </c>
      <c r="P91" s="247">
        <f t="shared" si="20"/>
        <v>125</v>
      </c>
      <c r="Q91" s="236">
        <v>14</v>
      </c>
      <c r="R91" s="236">
        <v>15</v>
      </c>
      <c r="S91" s="252">
        <f t="shared" si="26"/>
        <v>29</v>
      </c>
      <c r="T91" s="236"/>
    </row>
    <row r="92" spans="1:20" ht="23.25" customHeight="1">
      <c r="A92" s="250" t="s">
        <v>1835</v>
      </c>
      <c r="B92" s="250" t="s">
        <v>1683</v>
      </c>
      <c r="C92" s="244">
        <v>1500</v>
      </c>
      <c r="D92" s="244">
        <v>1</v>
      </c>
      <c r="E92" s="244">
        <v>14.35</v>
      </c>
      <c r="F92" s="244">
        <v>6</v>
      </c>
      <c r="G92" s="244">
        <v>9</v>
      </c>
      <c r="H92" s="246">
        <v>10</v>
      </c>
      <c r="I92" s="249">
        <f t="shared" si="21"/>
        <v>104.52961672473867</v>
      </c>
      <c r="J92" s="249">
        <f t="shared" si="22"/>
        <v>250</v>
      </c>
      <c r="K92" s="249">
        <f t="shared" si="23"/>
        <v>17.421602787456447</v>
      </c>
      <c r="L92" s="247">
        <f t="shared" ref="L92:L123" si="27">C92/G92/E92</f>
        <v>11.614401858304298</v>
      </c>
      <c r="M92" s="248">
        <f t="shared" si="24"/>
        <v>1</v>
      </c>
      <c r="N92" s="247">
        <f t="shared" si="25"/>
        <v>104.52961672473867</v>
      </c>
      <c r="O92" s="247">
        <f t="shared" ref="O92:O123" si="28">L92*M92/D92</f>
        <v>11.614401858304298</v>
      </c>
      <c r="P92" s="247">
        <f t="shared" ref="P92:P123" si="29">C92*M92/G92/D92</f>
        <v>166.66666666666666</v>
      </c>
      <c r="Q92" s="236">
        <v>-2</v>
      </c>
      <c r="R92" s="236">
        <v>27</v>
      </c>
      <c r="S92" s="236">
        <f t="shared" si="26"/>
        <v>25</v>
      </c>
    </row>
    <row r="93" spans="1:20" ht="23.25" customHeight="1">
      <c r="A93" s="250" t="s">
        <v>1836</v>
      </c>
      <c r="B93" s="250" t="s">
        <v>1684</v>
      </c>
      <c r="C93" s="244">
        <v>5000</v>
      </c>
      <c r="D93" s="244">
        <v>2</v>
      </c>
      <c r="E93" s="244">
        <v>153.19999999999999</v>
      </c>
      <c r="F93" s="244">
        <v>6</v>
      </c>
      <c r="G93" s="244">
        <v>10</v>
      </c>
      <c r="H93" s="246">
        <v>10</v>
      </c>
      <c r="I93" s="249">
        <f t="shared" si="21"/>
        <v>32.637075718015666</v>
      </c>
      <c r="J93" s="249">
        <f t="shared" si="22"/>
        <v>833.33333333333337</v>
      </c>
      <c r="K93" s="249">
        <f t="shared" si="23"/>
        <v>5.4395126196692773</v>
      </c>
      <c r="L93" s="247">
        <f t="shared" si="27"/>
        <v>3.2637075718015667</v>
      </c>
      <c r="M93" s="248">
        <f t="shared" si="24"/>
        <v>1</v>
      </c>
      <c r="N93" s="247">
        <f t="shared" si="25"/>
        <v>16.318537859007833</v>
      </c>
      <c r="O93" s="247">
        <f t="shared" si="28"/>
        <v>1.6318537859007833</v>
      </c>
      <c r="P93" s="247">
        <f t="shared" si="29"/>
        <v>250</v>
      </c>
      <c r="Q93" s="236">
        <v>-37</v>
      </c>
      <c r="R93" s="236">
        <v>62</v>
      </c>
      <c r="S93" s="236">
        <f t="shared" si="26"/>
        <v>25</v>
      </c>
      <c r="T93" s="236"/>
    </row>
    <row r="94" spans="1:20" ht="23.25" customHeight="1">
      <c r="A94" s="250" t="s">
        <v>1837</v>
      </c>
      <c r="B94" s="250" t="s">
        <v>1685</v>
      </c>
      <c r="C94" s="244">
        <v>1400</v>
      </c>
      <c r="D94" s="244">
        <v>1</v>
      </c>
      <c r="E94" s="244">
        <v>11</v>
      </c>
      <c r="F94" s="244">
        <v>8</v>
      </c>
      <c r="G94" s="244">
        <v>10</v>
      </c>
      <c r="H94" s="246">
        <v>10</v>
      </c>
      <c r="I94" s="249">
        <f t="shared" si="21"/>
        <v>127.27272727272727</v>
      </c>
      <c r="J94" s="249">
        <f t="shared" si="22"/>
        <v>175</v>
      </c>
      <c r="K94" s="249">
        <f t="shared" si="23"/>
        <v>15.909090909090908</v>
      </c>
      <c r="L94" s="247">
        <f t="shared" si="27"/>
        <v>12.727272727272727</v>
      </c>
      <c r="M94" s="248">
        <f t="shared" si="24"/>
        <v>1</v>
      </c>
      <c r="N94" s="247">
        <f t="shared" si="25"/>
        <v>127.27272727272727</v>
      </c>
      <c r="O94" s="247">
        <f t="shared" si="28"/>
        <v>12.727272727272727</v>
      </c>
      <c r="P94" s="247">
        <f t="shared" si="29"/>
        <v>140</v>
      </c>
      <c r="Q94" s="236">
        <v>6</v>
      </c>
      <c r="R94" s="236">
        <v>17</v>
      </c>
      <c r="S94" s="236">
        <f t="shared" si="26"/>
        <v>23</v>
      </c>
    </row>
    <row r="95" spans="1:20" ht="23.25" customHeight="1">
      <c r="A95" s="250" t="s">
        <v>1757</v>
      </c>
      <c r="B95" s="250" t="s">
        <v>1686</v>
      </c>
      <c r="C95" s="244">
        <v>1000</v>
      </c>
      <c r="D95" s="244">
        <v>1</v>
      </c>
      <c r="E95" s="244">
        <v>7.28</v>
      </c>
      <c r="F95" s="244">
        <v>1</v>
      </c>
      <c r="G95" s="244">
        <v>10</v>
      </c>
      <c r="H95" s="246">
        <v>10</v>
      </c>
      <c r="I95" s="249">
        <f t="shared" si="21"/>
        <v>137.36263736263737</v>
      </c>
      <c r="J95" s="249">
        <f t="shared" si="22"/>
        <v>1000</v>
      </c>
      <c r="K95" s="249">
        <f t="shared" si="23"/>
        <v>137.36263736263737</v>
      </c>
      <c r="L95" s="247">
        <f t="shared" si="27"/>
        <v>13.736263736263735</v>
      </c>
      <c r="M95" s="248">
        <f t="shared" si="24"/>
        <v>1</v>
      </c>
      <c r="N95" s="247">
        <f t="shared" si="25"/>
        <v>137.36263736263737</v>
      </c>
      <c r="O95" s="247">
        <f t="shared" si="28"/>
        <v>13.736263736263735</v>
      </c>
      <c r="P95" s="247">
        <f t="shared" si="29"/>
        <v>100</v>
      </c>
      <c r="Q95" s="236">
        <v>17</v>
      </c>
      <c r="R95" s="236">
        <v>5</v>
      </c>
      <c r="S95" s="236">
        <f t="shared" si="26"/>
        <v>22</v>
      </c>
      <c r="T95" s="236"/>
    </row>
    <row r="96" spans="1:20" ht="23.25" customHeight="1">
      <c r="A96" s="250" t="s">
        <v>1838</v>
      </c>
      <c r="B96" s="250" t="s">
        <v>1687</v>
      </c>
      <c r="C96" s="244">
        <v>800</v>
      </c>
      <c r="D96" s="244">
        <v>1</v>
      </c>
      <c r="E96" s="244">
        <v>3.63</v>
      </c>
      <c r="F96" s="244">
        <v>8</v>
      </c>
      <c r="G96" s="244">
        <v>40</v>
      </c>
      <c r="H96" s="246">
        <v>10</v>
      </c>
      <c r="I96" s="249">
        <f t="shared" si="21"/>
        <v>220.38567493112947</v>
      </c>
      <c r="J96" s="249">
        <f t="shared" si="22"/>
        <v>100</v>
      </c>
      <c r="K96" s="249">
        <f t="shared" si="23"/>
        <v>27.548209366391184</v>
      </c>
      <c r="L96" s="247">
        <f t="shared" si="27"/>
        <v>5.5096418732782375</v>
      </c>
      <c r="M96" s="248">
        <f t="shared" si="24"/>
        <v>1</v>
      </c>
      <c r="N96" s="247">
        <f t="shared" si="25"/>
        <v>220.38567493112947</v>
      </c>
      <c r="O96" s="247">
        <f t="shared" si="28"/>
        <v>5.5096418732782375</v>
      </c>
      <c r="P96" s="247">
        <f t="shared" si="29"/>
        <v>20</v>
      </c>
      <c r="Q96" s="236">
        <v>49</v>
      </c>
      <c r="R96" s="236">
        <v>-33</v>
      </c>
      <c r="S96" s="236">
        <f t="shared" si="26"/>
        <v>16</v>
      </c>
      <c r="T96" s="236"/>
    </row>
    <row r="97" spans="1:20" ht="23.25" customHeight="1">
      <c r="A97" s="250" t="s">
        <v>1839</v>
      </c>
      <c r="B97" s="250" t="s">
        <v>1688</v>
      </c>
      <c r="C97" s="244">
        <v>900</v>
      </c>
      <c r="D97" s="244">
        <v>1</v>
      </c>
      <c r="E97" s="244">
        <v>8.1199999999999992</v>
      </c>
      <c r="F97" s="244">
        <v>7</v>
      </c>
      <c r="G97" s="244">
        <v>28</v>
      </c>
      <c r="H97" s="246">
        <v>10</v>
      </c>
      <c r="I97" s="249">
        <f t="shared" si="21"/>
        <v>110.83743842364532</v>
      </c>
      <c r="J97" s="249">
        <f t="shared" si="22"/>
        <v>128.57142857142858</v>
      </c>
      <c r="K97" s="249">
        <f t="shared" si="23"/>
        <v>15.833919774806475</v>
      </c>
      <c r="L97" s="247">
        <f t="shared" si="27"/>
        <v>3.9584799437016192</v>
      </c>
      <c r="M97" s="248">
        <f t="shared" si="24"/>
        <v>1</v>
      </c>
      <c r="N97" s="247">
        <f t="shared" si="25"/>
        <v>110.83743842364532</v>
      </c>
      <c r="O97" s="247">
        <f t="shared" si="28"/>
        <v>3.9584799437016192</v>
      </c>
      <c r="P97" s="247">
        <f t="shared" si="29"/>
        <v>32.142857142857146</v>
      </c>
      <c r="Q97" s="236">
        <v>34</v>
      </c>
      <c r="R97" s="236">
        <v>-19</v>
      </c>
      <c r="S97" s="236">
        <f t="shared" si="26"/>
        <v>15</v>
      </c>
      <c r="T97" s="236"/>
    </row>
    <row r="98" spans="1:20" ht="23.25" customHeight="1">
      <c r="A98" s="250" t="s">
        <v>1840</v>
      </c>
      <c r="B98" s="250" t="s">
        <v>1689</v>
      </c>
      <c r="C98" s="244">
        <v>3000</v>
      </c>
      <c r="D98" s="244">
        <v>2</v>
      </c>
      <c r="E98" s="244">
        <v>12</v>
      </c>
      <c r="F98" s="244">
        <v>15</v>
      </c>
      <c r="G98" s="244">
        <v>30</v>
      </c>
      <c r="H98" s="246">
        <v>10</v>
      </c>
      <c r="I98" s="249">
        <f t="shared" si="21"/>
        <v>250</v>
      </c>
      <c r="J98" s="249">
        <f t="shared" si="22"/>
        <v>200</v>
      </c>
      <c r="K98" s="249">
        <f t="shared" si="23"/>
        <v>16.666666666666668</v>
      </c>
      <c r="L98" s="247">
        <f t="shared" si="27"/>
        <v>8.3333333333333339</v>
      </c>
      <c r="M98" s="248">
        <f t="shared" si="24"/>
        <v>1</v>
      </c>
      <c r="N98" s="247">
        <f t="shared" si="25"/>
        <v>125</v>
      </c>
      <c r="O98" s="247">
        <f t="shared" si="28"/>
        <v>4.166666666666667</v>
      </c>
      <c r="P98" s="247">
        <f t="shared" si="29"/>
        <v>50</v>
      </c>
      <c r="Q98" s="236">
        <v>26</v>
      </c>
      <c r="R98" s="236">
        <v>-11</v>
      </c>
      <c r="S98" s="236">
        <f t="shared" si="26"/>
        <v>15</v>
      </c>
      <c r="T98" s="236"/>
    </row>
    <row r="99" spans="1:20" ht="23.25" customHeight="1">
      <c r="A99" s="250" t="s">
        <v>1841</v>
      </c>
      <c r="B99" s="250" t="s">
        <v>1690</v>
      </c>
      <c r="C99" s="244">
        <v>400</v>
      </c>
      <c r="D99" s="244">
        <v>1</v>
      </c>
      <c r="E99" s="244">
        <v>3</v>
      </c>
      <c r="F99" s="244">
        <v>3</v>
      </c>
      <c r="G99" s="244">
        <v>3</v>
      </c>
      <c r="H99" s="246">
        <v>10</v>
      </c>
      <c r="I99" s="249">
        <f t="shared" ref="I99:I130" si="30">C99/E99</f>
        <v>133.33333333333334</v>
      </c>
      <c r="J99" s="249">
        <f t="shared" ref="J99:J130" si="31">C99/F99</f>
        <v>133.33333333333334</v>
      </c>
      <c r="K99" s="249">
        <f t="shared" ref="K99:K130" si="32">C99/E99/F99</f>
        <v>44.44444444444445</v>
      </c>
      <c r="L99" s="247">
        <f t="shared" si="27"/>
        <v>44.44444444444445</v>
      </c>
      <c r="M99" s="248">
        <f t="shared" ref="M99:M130" si="33">SQRT(H99/10)</f>
        <v>1</v>
      </c>
      <c r="N99" s="247">
        <f t="shared" ref="N99:N130" si="34">I99*M99/D99</f>
        <v>133.33333333333334</v>
      </c>
      <c r="O99" s="247">
        <f t="shared" si="28"/>
        <v>44.44444444444445</v>
      </c>
      <c r="P99" s="247">
        <f t="shared" si="29"/>
        <v>133.33333333333334</v>
      </c>
      <c r="Q99" s="236">
        <v>4</v>
      </c>
      <c r="R99" s="236">
        <v>11</v>
      </c>
      <c r="S99" s="236">
        <f t="shared" ref="S99:S130" si="35">Q99+R99</f>
        <v>15</v>
      </c>
      <c r="T99" s="236"/>
    </row>
    <row r="100" spans="1:20" ht="23.25" customHeight="1">
      <c r="A100" s="250" t="s">
        <v>1842</v>
      </c>
      <c r="B100" s="250" t="s">
        <v>1691</v>
      </c>
      <c r="C100" s="244">
        <v>1500</v>
      </c>
      <c r="D100" s="244">
        <v>1</v>
      </c>
      <c r="E100" s="244">
        <v>30</v>
      </c>
      <c r="F100" s="244">
        <v>20</v>
      </c>
      <c r="G100" s="244">
        <v>15</v>
      </c>
      <c r="H100" s="246">
        <v>10</v>
      </c>
      <c r="I100" s="249">
        <f t="shared" si="30"/>
        <v>50</v>
      </c>
      <c r="J100" s="249">
        <f t="shared" si="31"/>
        <v>75</v>
      </c>
      <c r="K100" s="249">
        <f t="shared" si="32"/>
        <v>2.5</v>
      </c>
      <c r="L100" s="247">
        <f t="shared" si="27"/>
        <v>3.3333333333333335</v>
      </c>
      <c r="M100" s="248">
        <f t="shared" si="33"/>
        <v>1</v>
      </c>
      <c r="N100" s="247">
        <f t="shared" si="34"/>
        <v>50</v>
      </c>
      <c r="O100" s="247">
        <f t="shared" si="28"/>
        <v>3.3333333333333335</v>
      </c>
      <c r="P100" s="247">
        <f t="shared" si="29"/>
        <v>100</v>
      </c>
      <c r="Q100" s="236">
        <v>-11</v>
      </c>
      <c r="R100" s="236">
        <v>26</v>
      </c>
      <c r="S100" s="236">
        <f t="shared" si="35"/>
        <v>15</v>
      </c>
      <c r="T100" s="236"/>
    </row>
    <row r="101" spans="1:20" ht="23.25" customHeight="1">
      <c r="A101" s="250" t="s">
        <v>1843</v>
      </c>
      <c r="B101" s="250" t="s">
        <v>1692</v>
      </c>
      <c r="C101" s="244">
        <v>1500</v>
      </c>
      <c r="D101" s="244">
        <v>2</v>
      </c>
      <c r="E101" s="244">
        <v>4.55</v>
      </c>
      <c r="F101" s="244">
        <v>2</v>
      </c>
      <c r="G101" s="244">
        <v>25</v>
      </c>
      <c r="H101" s="246">
        <v>10</v>
      </c>
      <c r="I101" s="249">
        <f t="shared" si="30"/>
        <v>329.67032967032969</v>
      </c>
      <c r="J101" s="249">
        <f t="shared" si="31"/>
        <v>750</v>
      </c>
      <c r="K101" s="249">
        <f t="shared" si="32"/>
        <v>164.83516483516485</v>
      </c>
      <c r="L101" s="247">
        <f t="shared" si="27"/>
        <v>13.186813186813188</v>
      </c>
      <c r="M101" s="248">
        <f t="shared" si="33"/>
        <v>1</v>
      </c>
      <c r="N101" s="247">
        <f t="shared" si="34"/>
        <v>164.83516483516485</v>
      </c>
      <c r="O101" s="247">
        <f t="shared" si="28"/>
        <v>6.593406593406594</v>
      </c>
      <c r="P101" s="247">
        <f t="shared" si="29"/>
        <v>30</v>
      </c>
      <c r="Q101" s="236">
        <v>39</v>
      </c>
      <c r="R101" s="236">
        <v>-25</v>
      </c>
      <c r="S101" s="236">
        <f t="shared" si="35"/>
        <v>14</v>
      </c>
      <c r="T101" s="236"/>
    </row>
    <row r="102" spans="1:20" ht="23.25" customHeight="1">
      <c r="A102" s="271" t="s">
        <v>1844</v>
      </c>
      <c r="B102" s="253" t="s">
        <v>1693</v>
      </c>
      <c r="C102" s="244">
        <v>3000</v>
      </c>
      <c r="D102" s="244">
        <v>3</v>
      </c>
      <c r="E102" s="244">
        <v>11</v>
      </c>
      <c r="F102" s="244">
        <v>8</v>
      </c>
      <c r="G102" s="244">
        <v>35</v>
      </c>
      <c r="H102" s="246">
        <v>10</v>
      </c>
      <c r="I102" s="249">
        <f t="shared" si="30"/>
        <v>272.72727272727275</v>
      </c>
      <c r="J102" s="249">
        <f t="shared" si="31"/>
        <v>375</v>
      </c>
      <c r="K102" s="249">
        <f t="shared" si="32"/>
        <v>34.090909090909093</v>
      </c>
      <c r="L102" s="247">
        <f t="shared" si="27"/>
        <v>7.7922077922077913</v>
      </c>
      <c r="M102" s="248">
        <f t="shared" si="33"/>
        <v>1</v>
      </c>
      <c r="N102" s="247">
        <f t="shared" si="34"/>
        <v>90.909090909090921</v>
      </c>
      <c r="O102" s="247">
        <f t="shared" si="28"/>
        <v>2.5974025974025969</v>
      </c>
      <c r="P102" s="247">
        <f t="shared" si="29"/>
        <v>28.571428571428569</v>
      </c>
      <c r="Q102" s="236">
        <v>31</v>
      </c>
      <c r="R102" s="236">
        <v>-17</v>
      </c>
      <c r="S102" s="252">
        <f t="shared" si="35"/>
        <v>14</v>
      </c>
      <c r="T102" s="236"/>
    </row>
    <row r="103" spans="1:20" ht="23.25" customHeight="1">
      <c r="A103" s="250" t="s">
        <v>1845</v>
      </c>
      <c r="B103" s="250" t="s">
        <v>1694</v>
      </c>
      <c r="C103" s="244">
        <v>600</v>
      </c>
      <c r="D103" s="244">
        <v>1</v>
      </c>
      <c r="E103" s="244">
        <v>6</v>
      </c>
      <c r="F103" s="244">
        <v>3</v>
      </c>
      <c r="G103" s="244">
        <v>5</v>
      </c>
      <c r="H103" s="246">
        <v>10</v>
      </c>
      <c r="I103" s="249">
        <f t="shared" si="30"/>
        <v>100</v>
      </c>
      <c r="J103" s="249">
        <f t="shared" si="31"/>
        <v>200</v>
      </c>
      <c r="K103" s="249">
        <f t="shared" si="32"/>
        <v>33.333333333333336</v>
      </c>
      <c r="L103" s="247">
        <f t="shared" si="27"/>
        <v>20</v>
      </c>
      <c r="M103" s="248">
        <f t="shared" si="33"/>
        <v>1</v>
      </c>
      <c r="N103" s="247">
        <f t="shared" si="34"/>
        <v>100</v>
      </c>
      <c r="O103" s="247">
        <f t="shared" si="28"/>
        <v>20</v>
      </c>
      <c r="P103" s="247">
        <f t="shared" si="29"/>
        <v>120</v>
      </c>
      <c r="Q103" s="236">
        <v>-1</v>
      </c>
      <c r="R103" s="236">
        <v>13</v>
      </c>
      <c r="S103" s="236">
        <f t="shared" si="35"/>
        <v>12</v>
      </c>
      <c r="T103" s="236"/>
    </row>
    <row r="104" spans="1:20" ht="23.25" customHeight="1">
      <c r="A104" s="250" t="s">
        <v>1846</v>
      </c>
      <c r="B104" s="250" t="s">
        <v>1695</v>
      </c>
      <c r="C104" s="244">
        <v>10000</v>
      </c>
      <c r="D104" s="244">
        <v>1</v>
      </c>
      <c r="E104" s="244">
        <v>43.75</v>
      </c>
      <c r="F104" s="244">
        <v>20</v>
      </c>
      <c r="G104" s="244">
        <v>60</v>
      </c>
      <c r="H104" s="246">
        <v>10</v>
      </c>
      <c r="I104" s="249">
        <f t="shared" si="30"/>
        <v>228.57142857142858</v>
      </c>
      <c r="J104" s="249">
        <f t="shared" si="31"/>
        <v>500</v>
      </c>
      <c r="K104" s="249">
        <f t="shared" si="32"/>
        <v>11.428571428571429</v>
      </c>
      <c r="L104" s="247">
        <f t="shared" si="27"/>
        <v>3.8095238095238093</v>
      </c>
      <c r="M104" s="248">
        <f t="shared" si="33"/>
        <v>1</v>
      </c>
      <c r="N104" s="247">
        <f t="shared" si="34"/>
        <v>228.57142857142858</v>
      </c>
      <c r="O104" s="247">
        <f t="shared" si="28"/>
        <v>3.8095238095238093</v>
      </c>
      <c r="P104" s="247">
        <f t="shared" si="29"/>
        <v>166.66666666666666</v>
      </c>
      <c r="Q104" s="236">
        <v>9</v>
      </c>
      <c r="R104" s="236">
        <v>2</v>
      </c>
      <c r="S104" s="236">
        <f t="shared" si="35"/>
        <v>11</v>
      </c>
      <c r="T104" s="236"/>
    </row>
    <row r="105" spans="1:20" ht="23.25" customHeight="1">
      <c r="A105" s="250" t="s">
        <v>1847</v>
      </c>
      <c r="B105" s="250" t="s">
        <v>1696</v>
      </c>
      <c r="C105" s="244">
        <v>4000</v>
      </c>
      <c r="D105" s="244">
        <v>1</v>
      </c>
      <c r="E105" s="244">
        <v>9</v>
      </c>
      <c r="F105" s="244">
        <v>4</v>
      </c>
      <c r="G105" s="244">
        <v>250</v>
      </c>
      <c r="H105" s="246">
        <v>10</v>
      </c>
      <c r="I105" s="249">
        <f t="shared" si="30"/>
        <v>444.44444444444446</v>
      </c>
      <c r="J105" s="249">
        <f t="shared" si="31"/>
        <v>1000</v>
      </c>
      <c r="K105" s="249">
        <f t="shared" si="32"/>
        <v>111.11111111111111</v>
      </c>
      <c r="L105" s="247">
        <f t="shared" si="27"/>
        <v>1.7777777777777777</v>
      </c>
      <c r="M105" s="248">
        <f t="shared" si="33"/>
        <v>1</v>
      </c>
      <c r="N105" s="247">
        <f t="shared" si="34"/>
        <v>444.44444444444446</v>
      </c>
      <c r="O105" s="247">
        <f t="shared" si="28"/>
        <v>1.7777777777777777</v>
      </c>
      <c r="P105" s="247">
        <f t="shared" si="29"/>
        <v>16</v>
      </c>
      <c r="Q105" s="236">
        <v>47</v>
      </c>
      <c r="R105" s="236">
        <v>-38</v>
      </c>
      <c r="S105" s="236">
        <f t="shared" si="35"/>
        <v>9</v>
      </c>
      <c r="T105" s="236"/>
    </row>
    <row r="106" spans="1:20" ht="23.25" customHeight="1">
      <c r="A106" s="250" t="s">
        <v>1848</v>
      </c>
      <c r="B106" s="250" t="s">
        <v>1697</v>
      </c>
      <c r="C106" s="244">
        <v>800</v>
      </c>
      <c r="D106" s="244">
        <v>1</v>
      </c>
      <c r="E106" s="244">
        <v>11</v>
      </c>
      <c r="F106" s="244">
        <v>6</v>
      </c>
      <c r="G106" s="244">
        <v>7</v>
      </c>
      <c r="H106" s="246">
        <v>10</v>
      </c>
      <c r="I106" s="249">
        <f t="shared" si="30"/>
        <v>72.727272727272734</v>
      </c>
      <c r="J106" s="249">
        <f t="shared" si="31"/>
        <v>133.33333333333334</v>
      </c>
      <c r="K106" s="249">
        <f t="shared" si="32"/>
        <v>12.121212121212123</v>
      </c>
      <c r="L106" s="247">
        <f t="shared" si="27"/>
        <v>10.38961038961039</v>
      </c>
      <c r="M106" s="248">
        <f t="shared" si="33"/>
        <v>1</v>
      </c>
      <c r="N106" s="247">
        <f t="shared" si="34"/>
        <v>72.727272727272734</v>
      </c>
      <c r="O106" s="247">
        <f t="shared" si="28"/>
        <v>10.38961038961039</v>
      </c>
      <c r="P106" s="247">
        <f t="shared" si="29"/>
        <v>114.28571428571429</v>
      </c>
      <c r="Q106" s="236">
        <v>-8</v>
      </c>
      <c r="R106" s="236">
        <v>16</v>
      </c>
      <c r="S106" s="236">
        <f t="shared" si="35"/>
        <v>8</v>
      </c>
      <c r="T106" s="236"/>
    </row>
    <row r="107" spans="1:20" ht="23.25" customHeight="1">
      <c r="A107" s="250" t="s">
        <v>1849</v>
      </c>
      <c r="B107" s="250" t="s">
        <v>1698</v>
      </c>
      <c r="C107" s="244">
        <v>2000</v>
      </c>
      <c r="D107" s="244">
        <v>1</v>
      </c>
      <c r="E107" s="244">
        <v>36.5</v>
      </c>
      <c r="F107" s="244">
        <v>7</v>
      </c>
      <c r="G107" s="244">
        <v>20</v>
      </c>
      <c r="H107" s="246">
        <v>10</v>
      </c>
      <c r="I107" s="249">
        <f t="shared" si="30"/>
        <v>54.794520547945204</v>
      </c>
      <c r="J107" s="249">
        <f t="shared" si="31"/>
        <v>285.71428571428572</v>
      </c>
      <c r="K107" s="249">
        <f t="shared" si="32"/>
        <v>7.8277886497064575</v>
      </c>
      <c r="L107" s="247">
        <f t="shared" si="27"/>
        <v>2.7397260273972601</v>
      </c>
      <c r="M107" s="248">
        <f t="shared" si="33"/>
        <v>1</v>
      </c>
      <c r="N107" s="247">
        <f t="shared" si="34"/>
        <v>54.794520547945204</v>
      </c>
      <c r="O107" s="247">
        <f t="shared" si="28"/>
        <v>2.7397260273972601</v>
      </c>
      <c r="P107" s="247">
        <f t="shared" si="29"/>
        <v>100</v>
      </c>
      <c r="Q107" s="236">
        <v>-12</v>
      </c>
      <c r="R107" s="236">
        <v>20</v>
      </c>
      <c r="S107" s="236">
        <f t="shared" si="35"/>
        <v>8</v>
      </c>
      <c r="T107" s="236"/>
    </row>
    <row r="108" spans="1:20" ht="23.25" customHeight="1">
      <c r="A108" s="250" t="s">
        <v>1850</v>
      </c>
      <c r="B108" s="250" t="s">
        <v>1699</v>
      </c>
      <c r="C108" s="244">
        <v>2000</v>
      </c>
      <c r="D108" s="244">
        <v>1</v>
      </c>
      <c r="E108" s="244">
        <v>7.28</v>
      </c>
      <c r="F108" s="244">
        <v>15</v>
      </c>
      <c r="G108" s="244">
        <v>25</v>
      </c>
      <c r="H108" s="246">
        <v>10</v>
      </c>
      <c r="I108" s="249">
        <f t="shared" si="30"/>
        <v>274.72527472527474</v>
      </c>
      <c r="J108" s="249">
        <f t="shared" si="31"/>
        <v>133.33333333333334</v>
      </c>
      <c r="K108" s="249">
        <f t="shared" si="32"/>
        <v>18.315018315018317</v>
      </c>
      <c r="L108" s="247">
        <f t="shared" si="27"/>
        <v>10.989010989010989</v>
      </c>
      <c r="M108" s="248">
        <f t="shared" si="33"/>
        <v>1</v>
      </c>
      <c r="N108" s="247">
        <f t="shared" si="34"/>
        <v>274.72527472527474</v>
      </c>
      <c r="O108" s="247">
        <f t="shared" si="28"/>
        <v>10.989010989010989</v>
      </c>
      <c r="P108" s="247">
        <f t="shared" si="29"/>
        <v>80</v>
      </c>
      <c r="Q108" s="236">
        <v>28</v>
      </c>
      <c r="R108" s="236">
        <v>-21</v>
      </c>
      <c r="S108" s="236">
        <f t="shared" si="35"/>
        <v>7</v>
      </c>
    </row>
    <row r="109" spans="1:20" ht="23.25" customHeight="1">
      <c r="A109" s="250" t="s">
        <v>1851</v>
      </c>
      <c r="B109" s="250" t="s">
        <v>1700</v>
      </c>
      <c r="C109" s="244">
        <v>1500</v>
      </c>
      <c r="D109" s="244">
        <v>1</v>
      </c>
      <c r="E109" s="244">
        <v>24</v>
      </c>
      <c r="F109" s="244">
        <v>5</v>
      </c>
      <c r="G109" s="244">
        <v>12</v>
      </c>
      <c r="H109" s="246">
        <v>10</v>
      </c>
      <c r="I109" s="249">
        <f t="shared" si="30"/>
        <v>62.5</v>
      </c>
      <c r="J109" s="249">
        <f t="shared" si="31"/>
        <v>300</v>
      </c>
      <c r="K109" s="249">
        <f t="shared" si="32"/>
        <v>12.5</v>
      </c>
      <c r="L109" s="247">
        <f t="shared" si="27"/>
        <v>5.208333333333333</v>
      </c>
      <c r="M109" s="248">
        <f t="shared" si="33"/>
        <v>1</v>
      </c>
      <c r="N109" s="247">
        <f t="shared" si="34"/>
        <v>62.5</v>
      </c>
      <c r="O109" s="247">
        <f t="shared" si="28"/>
        <v>5.208333333333333</v>
      </c>
      <c r="P109" s="247">
        <f t="shared" si="29"/>
        <v>125</v>
      </c>
      <c r="Q109" s="236">
        <v>-15</v>
      </c>
      <c r="R109" s="236">
        <v>22</v>
      </c>
      <c r="S109" s="236">
        <f t="shared" si="35"/>
        <v>7</v>
      </c>
      <c r="T109" s="236"/>
    </row>
    <row r="110" spans="1:20" ht="23.25" customHeight="1">
      <c r="A110" s="250" t="s">
        <v>1852</v>
      </c>
      <c r="B110" s="250" t="s">
        <v>1701</v>
      </c>
      <c r="C110" s="244">
        <v>1500</v>
      </c>
      <c r="D110" s="244">
        <v>1</v>
      </c>
      <c r="E110" s="244">
        <v>36</v>
      </c>
      <c r="F110" s="244">
        <v>8</v>
      </c>
      <c r="G110" s="244">
        <v>10</v>
      </c>
      <c r="H110" s="246">
        <v>10</v>
      </c>
      <c r="I110" s="249">
        <f t="shared" si="30"/>
        <v>41.666666666666664</v>
      </c>
      <c r="J110" s="249">
        <f t="shared" si="31"/>
        <v>187.5</v>
      </c>
      <c r="K110" s="249">
        <f t="shared" si="32"/>
        <v>5.208333333333333</v>
      </c>
      <c r="L110" s="247">
        <f t="shared" si="27"/>
        <v>4.166666666666667</v>
      </c>
      <c r="M110" s="248">
        <f t="shared" si="33"/>
        <v>1</v>
      </c>
      <c r="N110" s="247">
        <f t="shared" si="34"/>
        <v>41.666666666666664</v>
      </c>
      <c r="O110" s="247">
        <f t="shared" si="28"/>
        <v>4.166666666666667</v>
      </c>
      <c r="P110" s="247">
        <f t="shared" si="29"/>
        <v>150</v>
      </c>
      <c r="Q110" s="236">
        <v>-27</v>
      </c>
      <c r="R110" s="236">
        <v>34</v>
      </c>
      <c r="S110" s="236">
        <f t="shared" si="35"/>
        <v>7</v>
      </c>
      <c r="T110" s="236"/>
    </row>
    <row r="111" spans="1:20" ht="23.25" customHeight="1">
      <c r="A111" s="250" t="s">
        <v>1853</v>
      </c>
      <c r="B111" s="250" t="s">
        <v>1702</v>
      </c>
      <c r="C111" s="244">
        <v>1000</v>
      </c>
      <c r="D111" s="244">
        <v>1</v>
      </c>
      <c r="E111" s="244">
        <v>14.5</v>
      </c>
      <c r="F111" s="244">
        <v>4</v>
      </c>
      <c r="G111" s="244">
        <v>7</v>
      </c>
      <c r="H111" s="246">
        <v>10</v>
      </c>
      <c r="I111" s="249">
        <f t="shared" si="30"/>
        <v>68.965517241379317</v>
      </c>
      <c r="J111" s="249">
        <f t="shared" si="31"/>
        <v>250</v>
      </c>
      <c r="K111" s="249">
        <f t="shared" si="32"/>
        <v>17.241379310344829</v>
      </c>
      <c r="L111" s="247">
        <f t="shared" si="27"/>
        <v>9.8522167487684733</v>
      </c>
      <c r="M111" s="248">
        <f t="shared" si="33"/>
        <v>1</v>
      </c>
      <c r="N111" s="247">
        <f t="shared" si="34"/>
        <v>68.965517241379317</v>
      </c>
      <c r="O111" s="247">
        <f t="shared" si="28"/>
        <v>9.8522167487684733</v>
      </c>
      <c r="P111" s="247">
        <f t="shared" si="29"/>
        <v>142.85714285714286</v>
      </c>
      <c r="Q111" s="236">
        <v>-19</v>
      </c>
      <c r="R111" s="236">
        <v>21</v>
      </c>
      <c r="S111" s="236">
        <f t="shared" si="35"/>
        <v>2</v>
      </c>
      <c r="T111" s="236"/>
    </row>
    <row r="112" spans="1:20" ht="23.25" customHeight="1">
      <c r="A112" s="250" t="s">
        <v>1854</v>
      </c>
      <c r="B112" s="250" t="s">
        <v>1703</v>
      </c>
      <c r="C112" s="244">
        <v>450</v>
      </c>
      <c r="D112" s="244">
        <v>1</v>
      </c>
      <c r="E112" s="244">
        <v>8</v>
      </c>
      <c r="F112" s="244">
        <v>3</v>
      </c>
      <c r="G112" s="244">
        <v>2</v>
      </c>
      <c r="H112" s="246">
        <v>10</v>
      </c>
      <c r="I112" s="249">
        <f t="shared" si="30"/>
        <v>56.25</v>
      </c>
      <c r="J112" s="249">
        <f t="shared" si="31"/>
        <v>150</v>
      </c>
      <c r="K112" s="249">
        <f t="shared" si="32"/>
        <v>18.75</v>
      </c>
      <c r="L112" s="247">
        <f t="shared" si="27"/>
        <v>28.125</v>
      </c>
      <c r="M112" s="248">
        <f t="shared" si="33"/>
        <v>1</v>
      </c>
      <c r="N112" s="247">
        <f t="shared" si="34"/>
        <v>56.25</v>
      </c>
      <c r="O112" s="247">
        <f t="shared" si="28"/>
        <v>28.125</v>
      </c>
      <c r="P112" s="247">
        <f t="shared" si="29"/>
        <v>225</v>
      </c>
      <c r="Q112" s="236">
        <v>-31</v>
      </c>
      <c r="R112" s="236">
        <v>31</v>
      </c>
      <c r="S112" s="236">
        <f t="shared" si="35"/>
        <v>0</v>
      </c>
      <c r="T112" s="236"/>
    </row>
    <row r="113" spans="1:20" ht="23.25" customHeight="1">
      <c r="A113" s="250" t="s">
        <v>1855</v>
      </c>
      <c r="B113" s="250" t="s">
        <v>1704</v>
      </c>
      <c r="C113" s="244">
        <v>7500</v>
      </c>
      <c r="D113" s="244">
        <v>4</v>
      </c>
      <c r="E113" s="244">
        <v>87.5</v>
      </c>
      <c r="F113" s="244">
        <v>9</v>
      </c>
      <c r="G113" s="244">
        <v>15</v>
      </c>
      <c r="H113" s="246">
        <v>10</v>
      </c>
      <c r="I113" s="249">
        <f t="shared" si="30"/>
        <v>85.714285714285708</v>
      </c>
      <c r="J113" s="249">
        <f t="shared" si="31"/>
        <v>833.33333333333337</v>
      </c>
      <c r="K113" s="249">
        <f t="shared" si="32"/>
        <v>9.5238095238095237</v>
      </c>
      <c r="L113" s="247">
        <f t="shared" si="27"/>
        <v>5.7142857142857144</v>
      </c>
      <c r="M113" s="248">
        <f t="shared" si="33"/>
        <v>1</v>
      </c>
      <c r="N113" s="247">
        <f t="shared" si="34"/>
        <v>21.428571428571427</v>
      </c>
      <c r="O113" s="247">
        <f t="shared" si="28"/>
        <v>1.4285714285714286</v>
      </c>
      <c r="P113" s="247">
        <f t="shared" si="29"/>
        <v>125</v>
      </c>
      <c r="Q113" s="236">
        <v>-36</v>
      </c>
      <c r="R113" s="236">
        <v>35</v>
      </c>
      <c r="S113" s="236">
        <f t="shared" si="35"/>
        <v>-1</v>
      </c>
      <c r="T113" s="236"/>
    </row>
    <row r="114" spans="1:20" ht="23.25" customHeight="1">
      <c r="A114" s="250" t="s">
        <v>1856</v>
      </c>
      <c r="B114" s="250" t="s">
        <v>1705</v>
      </c>
      <c r="C114" s="244">
        <v>50</v>
      </c>
      <c r="D114" s="244">
        <v>1</v>
      </c>
      <c r="E114" s="244">
        <v>0.33</v>
      </c>
      <c r="F114" s="244">
        <v>1</v>
      </c>
      <c r="G114" s="244">
        <v>5</v>
      </c>
      <c r="H114" s="246">
        <v>10</v>
      </c>
      <c r="I114" s="249">
        <f t="shared" si="30"/>
        <v>151.5151515151515</v>
      </c>
      <c r="J114" s="249">
        <f t="shared" si="31"/>
        <v>50</v>
      </c>
      <c r="K114" s="249">
        <f t="shared" si="32"/>
        <v>151.5151515151515</v>
      </c>
      <c r="L114" s="247">
        <f t="shared" si="27"/>
        <v>30.303030303030301</v>
      </c>
      <c r="M114" s="248">
        <f t="shared" si="33"/>
        <v>1</v>
      </c>
      <c r="N114" s="247">
        <f t="shared" si="34"/>
        <v>151.5151515151515</v>
      </c>
      <c r="O114" s="247">
        <f t="shared" si="28"/>
        <v>30.303030303030301</v>
      </c>
      <c r="P114" s="247">
        <f t="shared" si="29"/>
        <v>10</v>
      </c>
      <c r="Q114" s="236">
        <v>35</v>
      </c>
      <c r="R114" s="236">
        <v>-37</v>
      </c>
      <c r="S114" s="236">
        <f t="shared" si="35"/>
        <v>-2</v>
      </c>
      <c r="T114" s="236"/>
    </row>
    <row r="115" spans="1:20" ht="23.25" customHeight="1">
      <c r="A115" s="250" t="s">
        <v>1857</v>
      </c>
      <c r="B115" s="250" t="s">
        <v>1688</v>
      </c>
      <c r="C115" s="244">
        <v>900</v>
      </c>
      <c r="D115" s="244">
        <v>1</v>
      </c>
      <c r="E115" s="244">
        <v>8.1199999999999992</v>
      </c>
      <c r="F115" s="244">
        <v>7</v>
      </c>
      <c r="G115" s="244">
        <v>28</v>
      </c>
      <c r="H115" s="246">
        <v>10</v>
      </c>
      <c r="I115" s="249">
        <f t="shared" si="30"/>
        <v>110.83743842364532</v>
      </c>
      <c r="J115" s="249">
        <f t="shared" si="31"/>
        <v>128.57142857142858</v>
      </c>
      <c r="K115" s="249">
        <f t="shared" si="32"/>
        <v>15.833919774806475</v>
      </c>
      <c r="L115" s="247">
        <f t="shared" si="27"/>
        <v>3.9584799437016192</v>
      </c>
      <c r="M115" s="248">
        <f t="shared" si="33"/>
        <v>1</v>
      </c>
      <c r="N115" s="247">
        <f t="shared" si="34"/>
        <v>110.83743842364532</v>
      </c>
      <c r="O115" s="247">
        <f t="shared" si="28"/>
        <v>3.9584799437016192</v>
      </c>
      <c r="P115" s="247">
        <f t="shared" si="29"/>
        <v>32.142857142857146</v>
      </c>
      <c r="Q115" s="236">
        <v>20</v>
      </c>
      <c r="R115" s="236">
        <v>-23</v>
      </c>
      <c r="S115" s="236">
        <f t="shared" si="35"/>
        <v>-3</v>
      </c>
      <c r="T115" s="236"/>
    </row>
    <row r="116" spans="1:20" ht="23.25" customHeight="1">
      <c r="A116" s="250" t="s">
        <v>1858</v>
      </c>
      <c r="B116" s="250" t="s">
        <v>1706</v>
      </c>
      <c r="C116" s="244">
        <v>3500</v>
      </c>
      <c r="D116" s="244">
        <v>2</v>
      </c>
      <c r="E116" s="244">
        <v>27.34</v>
      </c>
      <c r="F116" s="244">
        <v>18</v>
      </c>
      <c r="G116" s="244">
        <v>20</v>
      </c>
      <c r="H116" s="246">
        <v>10</v>
      </c>
      <c r="I116" s="249">
        <f t="shared" si="30"/>
        <v>128.01755669348938</v>
      </c>
      <c r="J116" s="249">
        <f t="shared" si="31"/>
        <v>194.44444444444446</v>
      </c>
      <c r="K116" s="249">
        <f t="shared" si="32"/>
        <v>7.1120864829716322</v>
      </c>
      <c r="L116" s="247">
        <f t="shared" si="27"/>
        <v>6.4008778346744695</v>
      </c>
      <c r="M116" s="248">
        <f t="shared" si="33"/>
        <v>1</v>
      </c>
      <c r="N116" s="247">
        <f t="shared" si="34"/>
        <v>64.008778346744691</v>
      </c>
      <c r="O116" s="247">
        <f t="shared" si="28"/>
        <v>3.2004389173372347</v>
      </c>
      <c r="P116" s="247">
        <f t="shared" si="29"/>
        <v>87.5</v>
      </c>
      <c r="Q116" s="236">
        <v>-14</v>
      </c>
      <c r="R116" s="236">
        <v>6</v>
      </c>
      <c r="S116" s="236">
        <f t="shared" si="35"/>
        <v>-8</v>
      </c>
      <c r="T116" s="236"/>
    </row>
    <row r="117" spans="1:20" ht="23.25" customHeight="1">
      <c r="A117" s="250" t="s">
        <v>1859</v>
      </c>
      <c r="B117" s="250" t="s">
        <v>1707</v>
      </c>
      <c r="C117" s="244">
        <v>800</v>
      </c>
      <c r="D117" s="244">
        <v>2</v>
      </c>
      <c r="E117" s="244">
        <v>9</v>
      </c>
      <c r="F117" s="244">
        <v>4</v>
      </c>
      <c r="G117" s="244">
        <v>6</v>
      </c>
      <c r="H117" s="246">
        <v>10</v>
      </c>
      <c r="I117" s="249">
        <f t="shared" si="30"/>
        <v>88.888888888888886</v>
      </c>
      <c r="J117" s="249">
        <f t="shared" si="31"/>
        <v>200</v>
      </c>
      <c r="K117" s="249">
        <f t="shared" si="32"/>
        <v>22.222222222222221</v>
      </c>
      <c r="L117" s="247">
        <f t="shared" si="27"/>
        <v>14.814814814814817</v>
      </c>
      <c r="M117" s="248">
        <f t="shared" si="33"/>
        <v>1</v>
      </c>
      <c r="N117" s="247">
        <f t="shared" si="34"/>
        <v>44.444444444444443</v>
      </c>
      <c r="O117" s="247">
        <f t="shared" si="28"/>
        <v>7.4074074074074083</v>
      </c>
      <c r="P117" s="247">
        <f t="shared" si="29"/>
        <v>66.666666666666671</v>
      </c>
      <c r="Q117" s="236">
        <v>-20</v>
      </c>
      <c r="R117" s="236">
        <v>7</v>
      </c>
      <c r="S117" s="236">
        <f t="shared" si="35"/>
        <v>-13</v>
      </c>
      <c r="T117" s="236"/>
    </row>
    <row r="118" spans="1:20" ht="23.25" customHeight="1">
      <c r="A118" s="253" t="s">
        <v>1860</v>
      </c>
      <c r="B118" s="253" t="s">
        <v>1708</v>
      </c>
      <c r="C118" s="244">
        <v>1800</v>
      </c>
      <c r="D118" s="244">
        <v>1</v>
      </c>
      <c r="E118" s="244">
        <v>36</v>
      </c>
      <c r="F118" s="244">
        <v>10</v>
      </c>
      <c r="G118" s="244">
        <v>20</v>
      </c>
      <c r="H118" s="246">
        <v>10</v>
      </c>
      <c r="I118" s="249">
        <f t="shared" si="30"/>
        <v>50</v>
      </c>
      <c r="J118" s="249">
        <f t="shared" si="31"/>
        <v>180</v>
      </c>
      <c r="K118" s="249">
        <f t="shared" si="32"/>
        <v>5</v>
      </c>
      <c r="L118" s="247">
        <f t="shared" si="27"/>
        <v>2.5</v>
      </c>
      <c r="M118" s="248">
        <f t="shared" si="33"/>
        <v>1</v>
      </c>
      <c r="N118" s="247">
        <f t="shared" si="34"/>
        <v>50</v>
      </c>
      <c r="O118" s="247">
        <f t="shared" si="28"/>
        <v>2.5</v>
      </c>
      <c r="P118" s="247">
        <f t="shared" si="29"/>
        <v>90</v>
      </c>
      <c r="Q118" s="236">
        <v>-22</v>
      </c>
      <c r="R118" s="236">
        <v>8</v>
      </c>
      <c r="S118" s="252">
        <f t="shared" si="35"/>
        <v>-14</v>
      </c>
      <c r="T118" s="236"/>
    </row>
    <row r="119" spans="1:20" ht="23.25" customHeight="1">
      <c r="A119" s="250" t="s">
        <v>1861</v>
      </c>
      <c r="B119" s="250" t="s">
        <v>1709</v>
      </c>
      <c r="C119" s="244">
        <v>850</v>
      </c>
      <c r="D119" s="244">
        <v>2</v>
      </c>
      <c r="E119" s="244">
        <v>14.5</v>
      </c>
      <c r="F119" s="244">
        <v>4</v>
      </c>
      <c r="G119" s="244">
        <v>4</v>
      </c>
      <c r="H119" s="246">
        <v>10</v>
      </c>
      <c r="I119" s="249">
        <f t="shared" si="30"/>
        <v>58.620689655172413</v>
      </c>
      <c r="J119" s="249">
        <f t="shared" si="31"/>
        <v>212.5</v>
      </c>
      <c r="K119" s="249">
        <f t="shared" si="32"/>
        <v>14.655172413793103</v>
      </c>
      <c r="L119" s="247">
        <f t="shared" si="27"/>
        <v>14.655172413793103</v>
      </c>
      <c r="M119" s="248">
        <f t="shared" si="33"/>
        <v>1</v>
      </c>
      <c r="N119" s="247">
        <f t="shared" si="34"/>
        <v>29.310344827586206</v>
      </c>
      <c r="O119" s="247">
        <f t="shared" si="28"/>
        <v>7.3275862068965516</v>
      </c>
      <c r="P119" s="247">
        <f t="shared" si="29"/>
        <v>106.25</v>
      </c>
      <c r="Q119" s="236">
        <v>-33</v>
      </c>
      <c r="R119" s="236">
        <v>18</v>
      </c>
      <c r="S119" s="236">
        <f t="shared" si="35"/>
        <v>-15</v>
      </c>
      <c r="T119" s="236"/>
    </row>
    <row r="120" spans="1:20" ht="23.25" customHeight="1">
      <c r="A120" s="251" t="s">
        <v>1862</v>
      </c>
      <c r="B120" s="251" t="s">
        <v>1710</v>
      </c>
      <c r="C120" s="244">
        <v>900</v>
      </c>
      <c r="D120" s="244">
        <v>1</v>
      </c>
      <c r="E120" s="244">
        <v>5.5</v>
      </c>
      <c r="F120" s="244">
        <v>5</v>
      </c>
      <c r="G120" s="244">
        <v>20</v>
      </c>
      <c r="H120" s="246">
        <v>10</v>
      </c>
      <c r="I120" s="249">
        <f t="shared" si="30"/>
        <v>163.63636363636363</v>
      </c>
      <c r="J120" s="249">
        <f t="shared" si="31"/>
        <v>180</v>
      </c>
      <c r="K120" s="249">
        <f t="shared" si="32"/>
        <v>32.727272727272727</v>
      </c>
      <c r="L120" s="247">
        <f t="shared" si="27"/>
        <v>8.1818181818181817</v>
      </c>
      <c r="M120" s="248">
        <f t="shared" si="33"/>
        <v>1</v>
      </c>
      <c r="N120" s="247">
        <f t="shared" si="34"/>
        <v>163.63636363636363</v>
      </c>
      <c r="O120" s="247">
        <f t="shared" si="28"/>
        <v>8.1818181818181817</v>
      </c>
      <c r="P120" s="247">
        <f t="shared" si="29"/>
        <v>45</v>
      </c>
      <c r="Q120" s="236">
        <v>12</v>
      </c>
      <c r="R120" s="236">
        <v>-28</v>
      </c>
      <c r="S120" s="236">
        <f t="shared" si="35"/>
        <v>-16</v>
      </c>
      <c r="T120" s="236"/>
    </row>
    <row r="121" spans="1:20" ht="23.25" customHeight="1">
      <c r="A121" s="250" t="s">
        <v>1863</v>
      </c>
      <c r="B121" s="250" t="s">
        <v>1711</v>
      </c>
      <c r="C121" s="244">
        <v>750</v>
      </c>
      <c r="D121" s="244">
        <v>1</v>
      </c>
      <c r="E121" s="244">
        <v>12</v>
      </c>
      <c r="F121" s="244">
        <v>12</v>
      </c>
      <c r="G121" s="244">
        <v>10</v>
      </c>
      <c r="H121" s="246">
        <v>10</v>
      </c>
      <c r="I121" s="249">
        <f t="shared" si="30"/>
        <v>62.5</v>
      </c>
      <c r="J121" s="249">
        <f t="shared" si="31"/>
        <v>62.5</v>
      </c>
      <c r="K121" s="249">
        <f t="shared" si="32"/>
        <v>5.208333333333333</v>
      </c>
      <c r="L121" s="247">
        <f t="shared" si="27"/>
        <v>6.25</v>
      </c>
      <c r="M121" s="248">
        <f t="shared" si="33"/>
        <v>1</v>
      </c>
      <c r="N121" s="247">
        <f t="shared" si="34"/>
        <v>62.5</v>
      </c>
      <c r="O121" s="247">
        <f t="shared" si="28"/>
        <v>6.25</v>
      </c>
      <c r="P121" s="247">
        <f t="shared" si="29"/>
        <v>75</v>
      </c>
      <c r="Q121" s="236">
        <v>-16</v>
      </c>
      <c r="R121" s="236">
        <v>-1</v>
      </c>
      <c r="S121" s="236">
        <f t="shared" si="35"/>
        <v>-17</v>
      </c>
      <c r="T121" s="236"/>
    </row>
    <row r="122" spans="1:20" ht="23.25" customHeight="1">
      <c r="A122" s="250" t="s">
        <v>1864</v>
      </c>
      <c r="B122" s="250" t="s">
        <v>1712</v>
      </c>
      <c r="C122" s="244">
        <v>2000</v>
      </c>
      <c r="D122" s="244">
        <v>2</v>
      </c>
      <c r="E122" s="244">
        <v>11.38</v>
      </c>
      <c r="F122" s="244">
        <v>25</v>
      </c>
      <c r="G122" s="244">
        <v>40</v>
      </c>
      <c r="H122" s="246">
        <v>10</v>
      </c>
      <c r="I122" s="249">
        <f t="shared" si="30"/>
        <v>175.7469244288225</v>
      </c>
      <c r="J122" s="249">
        <f t="shared" si="31"/>
        <v>80</v>
      </c>
      <c r="K122" s="249">
        <f t="shared" si="32"/>
        <v>7.0298769771528997</v>
      </c>
      <c r="L122" s="247">
        <f t="shared" si="27"/>
        <v>4.3936731107205622</v>
      </c>
      <c r="M122" s="248">
        <f t="shared" si="33"/>
        <v>1</v>
      </c>
      <c r="N122" s="247">
        <f t="shared" si="34"/>
        <v>87.873462214411248</v>
      </c>
      <c r="O122" s="247">
        <f t="shared" si="28"/>
        <v>2.1968365553602811</v>
      </c>
      <c r="P122" s="247">
        <f t="shared" si="29"/>
        <v>25</v>
      </c>
      <c r="Q122" s="236">
        <v>8</v>
      </c>
      <c r="R122" s="236">
        <v>-27</v>
      </c>
      <c r="S122" s="236">
        <f t="shared" si="35"/>
        <v>-19</v>
      </c>
      <c r="T122" s="236"/>
    </row>
    <row r="123" spans="1:20" ht="23.25" customHeight="1">
      <c r="A123" s="251" t="s">
        <v>1865</v>
      </c>
      <c r="B123" s="251" t="s">
        <v>1713</v>
      </c>
      <c r="C123" s="244">
        <v>5000</v>
      </c>
      <c r="D123" s="244">
        <v>1</v>
      </c>
      <c r="E123" s="244">
        <v>32</v>
      </c>
      <c r="F123" s="244">
        <v>10</v>
      </c>
      <c r="G123" s="244">
        <v>45</v>
      </c>
      <c r="H123" s="246">
        <v>10</v>
      </c>
      <c r="I123" s="249">
        <f t="shared" si="30"/>
        <v>156.25</v>
      </c>
      <c r="J123" s="249">
        <f t="shared" si="31"/>
        <v>500</v>
      </c>
      <c r="K123" s="249">
        <f t="shared" si="32"/>
        <v>15.625</v>
      </c>
      <c r="L123" s="247">
        <f t="shared" si="27"/>
        <v>3.4722222222222223</v>
      </c>
      <c r="M123" s="248">
        <f t="shared" si="33"/>
        <v>1</v>
      </c>
      <c r="N123" s="247">
        <f t="shared" si="34"/>
        <v>156.25</v>
      </c>
      <c r="O123" s="247">
        <f t="shared" si="28"/>
        <v>3.4722222222222223</v>
      </c>
      <c r="P123" s="247">
        <f t="shared" si="29"/>
        <v>111.11111111111111</v>
      </c>
      <c r="Q123" s="236">
        <v>-6</v>
      </c>
      <c r="R123" s="236">
        <v>-13</v>
      </c>
      <c r="S123" s="236">
        <f t="shared" si="35"/>
        <v>-19</v>
      </c>
      <c r="T123" s="236"/>
    </row>
    <row r="124" spans="1:20" ht="23.25" customHeight="1">
      <c r="A124" s="250" t="s">
        <v>1866</v>
      </c>
      <c r="B124" s="250" t="s">
        <v>1714</v>
      </c>
      <c r="C124" s="244">
        <v>6000</v>
      </c>
      <c r="D124" s="244">
        <v>1</v>
      </c>
      <c r="E124" s="244">
        <v>31</v>
      </c>
      <c r="F124" s="244">
        <v>20</v>
      </c>
      <c r="G124" s="244">
        <v>80</v>
      </c>
      <c r="H124" s="246">
        <v>10</v>
      </c>
      <c r="I124" s="249">
        <f t="shared" si="30"/>
        <v>193.54838709677421</v>
      </c>
      <c r="J124" s="249">
        <f t="shared" si="31"/>
        <v>300</v>
      </c>
      <c r="K124" s="249">
        <f t="shared" si="32"/>
        <v>9.67741935483871</v>
      </c>
      <c r="L124" s="247">
        <f t="shared" ref="L124:L141" si="36">C124/G124/E124</f>
        <v>2.4193548387096775</v>
      </c>
      <c r="M124" s="248">
        <f t="shared" si="33"/>
        <v>1</v>
      </c>
      <c r="N124" s="247">
        <f t="shared" si="34"/>
        <v>193.54838709677421</v>
      </c>
      <c r="O124" s="247">
        <f t="shared" ref="O124:O141" si="37">L124*M124/D124</f>
        <v>2.4193548387096775</v>
      </c>
      <c r="P124" s="247">
        <f t="shared" ref="P124:P141" si="38">C124*M124/G124/D124</f>
        <v>75</v>
      </c>
      <c r="Q124" s="236">
        <v>1</v>
      </c>
      <c r="R124" s="236">
        <v>-24</v>
      </c>
      <c r="S124" s="236">
        <f t="shared" si="35"/>
        <v>-23</v>
      </c>
      <c r="T124" s="236"/>
    </row>
    <row r="125" spans="1:20" ht="23.25" customHeight="1">
      <c r="A125" s="250" t="s">
        <v>989</v>
      </c>
      <c r="B125" s="250" t="s">
        <v>1715</v>
      </c>
      <c r="C125" s="244">
        <v>300</v>
      </c>
      <c r="D125" s="244">
        <v>1</v>
      </c>
      <c r="E125" s="244">
        <v>5</v>
      </c>
      <c r="F125" s="244">
        <v>6</v>
      </c>
      <c r="G125" s="244">
        <v>3</v>
      </c>
      <c r="H125" s="246">
        <v>10</v>
      </c>
      <c r="I125" s="249">
        <f t="shared" si="30"/>
        <v>60</v>
      </c>
      <c r="J125" s="249">
        <f t="shared" si="31"/>
        <v>50</v>
      </c>
      <c r="K125" s="249">
        <f t="shared" si="32"/>
        <v>10</v>
      </c>
      <c r="L125" s="247">
        <f t="shared" si="36"/>
        <v>20</v>
      </c>
      <c r="M125" s="248">
        <f t="shared" si="33"/>
        <v>1</v>
      </c>
      <c r="N125" s="247">
        <f t="shared" si="34"/>
        <v>60</v>
      </c>
      <c r="O125" s="247">
        <f t="shared" si="37"/>
        <v>20</v>
      </c>
      <c r="P125" s="247">
        <f t="shared" si="38"/>
        <v>100</v>
      </c>
      <c r="Q125" s="236">
        <v>-24</v>
      </c>
      <c r="R125" s="236">
        <v>1</v>
      </c>
      <c r="S125" s="236">
        <f t="shared" si="35"/>
        <v>-23</v>
      </c>
      <c r="T125" s="236"/>
    </row>
    <row r="126" spans="1:20" ht="23.25" customHeight="1">
      <c r="A126" s="250" t="s">
        <v>1868</v>
      </c>
      <c r="B126" s="250" t="s">
        <v>1716</v>
      </c>
      <c r="C126" s="244">
        <v>1500</v>
      </c>
      <c r="D126" s="244">
        <v>1</v>
      </c>
      <c r="E126" s="244">
        <v>14.5</v>
      </c>
      <c r="F126" s="244">
        <v>7</v>
      </c>
      <c r="G126" s="244">
        <v>30</v>
      </c>
      <c r="H126" s="246">
        <v>10</v>
      </c>
      <c r="I126" s="249">
        <f t="shared" si="30"/>
        <v>103.44827586206897</v>
      </c>
      <c r="J126" s="249">
        <f t="shared" si="31"/>
        <v>214.28571428571428</v>
      </c>
      <c r="K126" s="249">
        <f t="shared" si="32"/>
        <v>14.77832512315271</v>
      </c>
      <c r="L126" s="247">
        <f t="shared" si="36"/>
        <v>3.4482758620689653</v>
      </c>
      <c r="M126" s="248">
        <f t="shared" si="33"/>
        <v>1</v>
      </c>
      <c r="N126" s="247">
        <f t="shared" si="34"/>
        <v>103.44827586206897</v>
      </c>
      <c r="O126" s="247">
        <f t="shared" si="37"/>
        <v>3.4482758620689653</v>
      </c>
      <c r="P126" s="247">
        <f t="shared" si="38"/>
        <v>50</v>
      </c>
      <c r="Q126" s="236">
        <v>-5</v>
      </c>
      <c r="R126" s="236">
        <v>-22</v>
      </c>
      <c r="S126" s="236">
        <f t="shared" si="35"/>
        <v>-27</v>
      </c>
      <c r="T126" s="236"/>
    </row>
    <row r="127" spans="1:20" ht="23.25" customHeight="1">
      <c r="A127" s="250" t="s">
        <v>1869</v>
      </c>
      <c r="B127" s="250" t="s">
        <v>1717</v>
      </c>
      <c r="C127" s="244">
        <v>5000</v>
      </c>
      <c r="D127" s="244">
        <v>4</v>
      </c>
      <c r="E127" s="244">
        <v>27.35</v>
      </c>
      <c r="F127" s="244">
        <v>30</v>
      </c>
      <c r="G127" s="244">
        <v>30</v>
      </c>
      <c r="H127" s="246">
        <v>10</v>
      </c>
      <c r="I127" s="249">
        <f t="shared" si="30"/>
        <v>182.81535648994515</v>
      </c>
      <c r="J127" s="249">
        <f t="shared" si="31"/>
        <v>166.66666666666666</v>
      </c>
      <c r="K127" s="249">
        <f t="shared" si="32"/>
        <v>6.0938452163315047</v>
      </c>
      <c r="L127" s="247">
        <f t="shared" si="36"/>
        <v>6.0938452163315047</v>
      </c>
      <c r="M127" s="248">
        <f t="shared" si="33"/>
        <v>1</v>
      </c>
      <c r="N127" s="247">
        <f t="shared" si="34"/>
        <v>45.703839122486286</v>
      </c>
      <c r="O127" s="247">
        <f t="shared" si="37"/>
        <v>1.5234613040828762</v>
      </c>
      <c r="P127" s="247">
        <f t="shared" si="38"/>
        <v>41.666666666666664</v>
      </c>
      <c r="Q127" s="236">
        <v>-17</v>
      </c>
      <c r="R127" s="236">
        <v>-10</v>
      </c>
      <c r="S127" s="236">
        <f t="shared" si="35"/>
        <v>-27</v>
      </c>
      <c r="T127" s="236"/>
    </row>
    <row r="128" spans="1:20" ht="23.25" customHeight="1">
      <c r="A128" s="250" t="s">
        <v>1870</v>
      </c>
      <c r="B128" s="250" t="s">
        <v>1718</v>
      </c>
      <c r="C128" s="244">
        <v>3000</v>
      </c>
      <c r="D128" s="244">
        <v>1</v>
      </c>
      <c r="E128" s="244">
        <v>21.88</v>
      </c>
      <c r="F128" s="244">
        <v>12</v>
      </c>
      <c r="G128" s="244">
        <v>30</v>
      </c>
      <c r="H128" s="246">
        <v>10</v>
      </c>
      <c r="I128" s="249">
        <f t="shared" si="30"/>
        <v>137.11151736745887</v>
      </c>
      <c r="J128" s="249">
        <f t="shared" si="31"/>
        <v>250</v>
      </c>
      <c r="K128" s="249">
        <f t="shared" si="32"/>
        <v>11.425959780621573</v>
      </c>
      <c r="L128" s="247">
        <f t="shared" si="36"/>
        <v>4.5703839122486292</v>
      </c>
      <c r="M128" s="248">
        <f t="shared" si="33"/>
        <v>1</v>
      </c>
      <c r="N128" s="247">
        <f t="shared" si="34"/>
        <v>137.11151736745887</v>
      </c>
      <c r="O128" s="247">
        <f t="shared" si="37"/>
        <v>4.5703839122486292</v>
      </c>
      <c r="P128" s="247">
        <f t="shared" si="38"/>
        <v>100</v>
      </c>
      <c r="Q128" s="236">
        <v>-13</v>
      </c>
      <c r="R128" s="236">
        <v>-18</v>
      </c>
      <c r="S128" s="236">
        <f t="shared" si="35"/>
        <v>-31</v>
      </c>
      <c r="T128" s="236"/>
    </row>
    <row r="129" spans="1:20" ht="23.25" customHeight="1">
      <c r="A129" s="251" t="s">
        <v>1871</v>
      </c>
      <c r="B129" s="251" t="s">
        <v>1719</v>
      </c>
      <c r="C129" s="244">
        <v>2500</v>
      </c>
      <c r="D129" s="244">
        <v>1</v>
      </c>
      <c r="E129" s="244">
        <v>38</v>
      </c>
      <c r="F129" s="244">
        <v>8</v>
      </c>
      <c r="G129" s="244">
        <v>30</v>
      </c>
      <c r="H129" s="246">
        <v>10</v>
      </c>
      <c r="I129" s="249">
        <f t="shared" si="30"/>
        <v>65.78947368421052</v>
      </c>
      <c r="J129" s="249">
        <f t="shared" si="31"/>
        <v>312.5</v>
      </c>
      <c r="K129" s="249">
        <f t="shared" si="32"/>
        <v>8.223684210526315</v>
      </c>
      <c r="L129" s="247">
        <f t="shared" si="36"/>
        <v>2.1929824561403506</v>
      </c>
      <c r="M129" s="248">
        <f t="shared" si="33"/>
        <v>1</v>
      </c>
      <c r="N129" s="247">
        <f t="shared" si="34"/>
        <v>65.78947368421052</v>
      </c>
      <c r="O129" s="247">
        <f t="shared" si="37"/>
        <v>2.1929824561403506</v>
      </c>
      <c r="P129" s="247">
        <f t="shared" si="38"/>
        <v>83.333333333333329</v>
      </c>
      <c r="Q129" s="236">
        <v>-23</v>
      </c>
      <c r="R129" s="236">
        <v>-9</v>
      </c>
      <c r="S129" s="236">
        <f t="shared" si="35"/>
        <v>-32</v>
      </c>
      <c r="T129" s="236"/>
    </row>
    <row r="130" spans="1:20" ht="23.25" customHeight="1">
      <c r="A130" s="250" t="s">
        <v>1872</v>
      </c>
      <c r="B130" s="250" t="s">
        <v>1720</v>
      </c>
      <c r="C130" s="244">
        <v>1000</v>
      </c>
      <c r="D130" s="244">
        <v>2</v>
      </c>
      <c r="E130" s="244">
        <v>7.28</v>
      </c>
      <c r="F130" s="244">
        <v>16</v>
      </c>
      <c r="G130" s="244">
        <v>20</v>
      </c>
      <c r="H130" s="246">
        <v>10</v>
      </c>
      <c r="I130" s="249">
        <f t="shared" si="30"/>
        <v>137.36263736263737</v>
      </c>
      <c r="J130" s="249">
        <f t="shared" si="31"/>
        <v>62.5</v>
      </c>
      <c r="K130" s="249">
        <f t="shared" si="32"/>
        <v>8.5851648351648358</v>
      </c>
      <c r="L130" s="247">
        <f t="shared" si="36"/>
        <v>6.8681318681318677</v>
      </c>
      <c r="M130" s="248">
        <f t="shared" si="33"/>
        <v>1</v>
      </c>
      <c r="N130" s="247">
        <f t="shared" si="34"/>
        <v>68.681318681318686</v>
      </c>
      <c r="O130" s="247">
        <f t="shared" si="37"/>
        <v>3.4340659340659339</v>
      </c>
      <c r="P130" s="247">
        <f t="shared" si="38"/>
        <v>25</v>
      </c>
      <c r="Q130" s="236">
        <v>-4</v>
      </c>
      <c r="R130" s="236">
        <v>-29</v>
      </c>
      <c r="S130" s="236">
        <f t="shared" si="35"/>
        <v>-33</v>
      </c>
      <c r="T130" s="236"/>
    </row>
    <row r="131" spans="1:20" ht="23.25" customHeight="1">
      <c r="A131" s="250" t="s">
        <v>1873</v>
      </c>
      <c r="B131" s="250" t="s">
        <v>1721</v>
      </c>
      <c r="C131" s="244">
        <v>1200</v>
      </c>
      <c r="D131" s="244">
        <v>2</v>
      </c>
      <c r="E131" s="244">
        <v>11</v>
      </c>
      <c r="F131" s="244">
        <v>7</v>
      </c>
      <c r="G131" s="244">
        <v>14</v>
      </c>
      <c r="H131" s="246">
        <v>10</v>
      </c>
      <c r="I131" s="249">
        <f t="shared" ref="I131:I141" si="39">C131/E131</f>
        <v>109.09090909090909</v>
      </c>
      <c r="J131" s="249">
        <f t="shared" ref="J131:J141" si="40">C131/F131</f>
        <v>171.42857142857142</v>
      </c>
      <c r="K131" s="249">
        <f t="shared" ref="K131:K141" si="41">C131/E131/F131</f>
        <v>15.584415584415584</v>
      </c>
      <c r="L131" s="247">
        <f t="shared" si="36"/>
        <v>7.7922077922077913</v>
      </c>
      <c r="M131" s="248">
        <f t="shared" ref="M131:M141" si="42">SQRT(H131/10)</f>
        <v>1</v>
      </c>
      <c r="N131" s="247">
        <f t="shared" ref="N131:N162" si="43">I131*M131/D131</f>
        <v>54.545454545454547</v>
      </c>
      <c r="O131" s="247">
        <f t="shared" si="37"/>
        <v>3.8961038961038956</v>
      </c>
      <c r="P131" s="247">
        <f t="shared" si="38"/>
        <v>42.857142857142854</v>
      </c>
      <c r="Q131" s="236">
        <v>-18</v>
      </c>
      <c r="R131" s="236">
        <v>-16</v>
      </c>
      <c r="S131" s="236">
        <f t="shared" ref="S131:S162" si="44">Q131+R131</f>
        <v>-34</v>
      </c>
      <c r="T131" s="236"/>
    </row>
    <row r="132" spans="1:20" ht="23.25" customHeight="1">
      <c r="A132" s="250" t="s">
        <v>1874</v>
      </c>
      <c r="B132" s="250" t="s">
        <v>1722</v>
      </c>
      <c r="C132" s="244">
        <v>1000</v>
      </c>
      <c r="D132" s="244">
        <v>2</v>
      </c>
      <c r="E132" s="244">
        <v>9.5</v>
      </c>
      <c r="F132" s="244">
        <v>3</v>
      </c>
      <c r="G132" s="244">
        <v>5</v>
      </c>
      <c r="H132" s="246">
        <v>10</v>
      </c>
      <c r="I132" s="249">
        <f t="shared" si="39"/>
        <v>105.26315789473684</v>
      </c>
      <c r="J132" s="249">
        <f t="shared" si="40"/>
        <v>333.33333333333331</v>
      </c>
      <c r="K132" s="249">
        <f t="shared" si="41"/>
        <v>35.087719298245609</v>
      </c>
      <c r="L132" s="247">
        <f t="shared" si="36"/>
        <v>21.05263157894737</v>
      </c>
      <c r="M132" s="248">
        <f t="shared" si="42"/>
        <v>1</v>
      </c>
      <c r="N132" s="247">
        <f t="shared" si="43"/>
        <v>52.631578947368418</v>
      </c>
      <c r="O132" s="247">
        <f t="shared" si="37"/>
        <v>10.526315789473685</v>
      </c>
      <c r="P132" s="247">
        <f t="shared" si="38"/>
        <v>100</v>
      </c>
      <c r="Q132" s="236">
        <v>-30</v>
      </c>
      <c r="R132" s="236">
        <v>-5</v>
      </c>
      <c r="S132" s="236">
        <f t="shared" si="44"/>
        <v>-35</v>
      </c>
      <c r="T132" s="236"/>
    </row>
    <row r="133" spans="1:20" ht="23.25" customHeight="1">
      <c r="A133" s="251" t="s">
        <v>1875</v>
      </c>
      <c r="B133" s="251" t="s">
        <v>1723</v>
      </c>
      <c r="C133" s="244">
        <v>2000</v>
      </c>
      <c r="D133" s="244">
        <v>1</v>
      </c>
      <c r="E133" s="244">
        <v>24</v>
      </c>
      <c r="F133" s="244">
        <v>4</v>
      </c>
      <c r="G133" s="244">
        <v>15</v>
      </c>
      <c r="H133" s="246">
        <v>10</v>
      </c>
      <c r="I133" s="249">
        <f t="shared" si="39"/>
        <v>83.333333333333329</v>
      </c>
      <c r="J133" s="249">
        <f t="shared" si="40"/>
        <v>500</v>
      </c>
      <c r="K133" s="249">
        <f t="shared" si="41"/>
        <v>20.833333333333332</v>
      </c>
      <c r="L133" s="247">
        <f t="shared" si="36"/>
        <v>5.5555555555555562</v>
      </c>
      <c r="M133" s="248">
        <f t="shared" si="42"/>
        <v>1</v>
      </c>
      <c r="N133" s="247">
        <f t="shared" si="43"/>
        <v>83.333333333333329</v>
      </c>
      <c r="O133" s="247">
        <f t="shared" si="37"/>
        <v>5.5555555555555562</v>
      </c>
      <c r="P133" s="247">
        <f t="shared" si="38"/>
        <v>133.33333333333334</v>
      </c>
      <c r="Q133" s="236">
        <v>-29</v>
      </c>
      <c r="R133" s="236">
        <v>-7</v>
      </c>
      <c r="S133" s="236">
        <f t="shared" si="44"/>
        <v>-36</v>
      </c>
      <c r="T133" s="236"/>
    </row>
    <row r="134" spans="1:20" ht="23.25" customHeight="1">
      <c r="A134" s="250" t="s">
        <v>1876</v>
      </c>
      <c r="B134" s="250" t="s">
        <v>1694</v>
      </c>
      <c r="C134" s="244">
        <v>600</v>
      </c>
      <c r="D134" s="244">
        <v>2</v>
      </c>
      <c r="E134" s="244">
        <v>6</v>
      </c>
      <c r="F134" s="244">
        <v>3</v>
      </c>
      <c r="G134" s="244">
        <v>5</v>
      </c>
      <c r="H134" s="246">
        <v>10</v>
      </c>
      <c r="I134" s="249">
        <f t="shared" si="39"/>
        <v>100</v>
      </c>
      <c r="J134" s="249">
        <f t="shared" si="40"/>
        <v>200</v>
      </c>
      <c r="K134" s="249">
        <f t="shared" si="41"/>
        <v>33.333333333333336</v>
      </c>
      <c r="L134" s="247">
        <f t="shared" si="36"/>
        <v>20</v>
      </c>
      <c r="M134" s="248">
        <f t="shared" si="42"/>
        <v>1</v>
      </c>
      <c r="N134" s="247">
        <f t="shared" si="43"/>
        <v>50</v>
      </c>
      <c r="O134" s="247">
        <f t="shared" si="37"/>
        <v>10</v>
      </c>
      <c r="P134" s="247">
        <f t="shared" si="38"/>
        <v>60</v>
      </c>
      <c r="Q134" s="236">
        <v>-25</v>
      </c>
      <c r="R134" s="236">
        <v>-14</v>
      </c>
      <c r="S134" s="236">
        <f t="shared" si="44"/>
        <v>-39</v>
      </c>
      <c r="T134" s="236"/>
    </row>
    <row r="135" spans="1:20" ht="23.25" customHeight="1">
      <c r="A135" s="251" t="s">
        <v>1877</v>
      </c>
      <c r="B135" s="251" t="s">
        <v>1724</v>
      </c>
      <c r="C135" s="244">
        <v>300</v>
      </c>
      <c r="D135" s="244">
        <v>1</v>
      </c>
      <c r="E135" s="244">
        <v>2</v>
      </c>
      <c r="F135" s="244">
        <v>3</v>
      </c>
      <c r="G135" s="244">
        <v>7</v>
      </c>
      <c r="H135" s="246">
        <v>10</v>
      </c>
      <c r="I135" s="249">
        <f t="shared" si="39"/>
        <v>150</v>
      </c>
      <c r="J135" s="249">
        <f t="shared" si="40"/>
        <v>100</v>
      </c>
      <c r="K135" s="249">
        <f t="shared" si="41"/>
        <v>50</v>
      </c>
      <c r="L135" s="247">
        <f t="shared" si="36"/>
        <v>21.428571428571427</v>
      </c>
      <c r="M135" s="248">
        <f t="shared" si="42"/>
        <v>1</v>
      </c>
      <c r="N135" s="247">
        <f t="shared" si="43"/>
        <v>150</v>
      </c>
      <c r="O135" s="247">
        <f t="shared" si="37"/>
        <v>21.428571428571427</v>
      </c>
      <c r="P135" s="247">
        <f t="shared" si="38"/>
        <v>42.857142857142854</v>
      </c>
      <c r="Q135" s="236">
        <v>-10</v>
      </c>
      <c r="R135" s="236">
        <v>-31</v>
      </c>
      <c r="S135" s="236">
        <f t="shared" si="44"/>
        <v>-41</v>
      </c>
      <c r="T135" s="236"/>
    </row>
    <row r="136" spans="1:20" ht="23.25" customHeight="1">
      <c r="A136" s="250" t="s">
        <v>1878</v>
      </c>
      <c r="B136" s="250" t="s">
        <v>1725</v>
      </c>
      <c r="C136" s="244">
        <v>500</v>
      </c>
      <c r="D136" s="244">
        <v>1</v>
      </c>
      <c r="E136" s="244">
        <v>7.3</v>
      </c>
      <c r="F136" s="244">
        <v>1</v>
      </c>
      <c r="G136" s="244">
        <v>4</v>
      </c>
      <c r="H136" s="246">
        <v>10</v>
      </c>
      <c r="I136" s="249">
        <f t="shared" si="39"/>
        <v>68.493150684931507</v>
      </c>
      <c r="J136" s="249">
        <f t="shared" si="40"/>
        <v>500</v>
      </c>
      <c r="K136" s="249">
        <f t="shared" si="41"/>
        <v>68.493150684931507</v>
      </c>
      <c r="L136" s="247">
        <f t="shared" si="36"/>
        <v>17.123287671232877</v>
      </c>
      <c r="M136" s="248">
        <f t="shared" si="42"/>
        <v>1</v>
      </c>
      <c r="N136" s="247">
        <f t="shared" si="43"/>
        <v>68.493150684931507</v>
      </c>
      <c r="O136" s="247">
        <f t="shared" si="37"/>
        <v>17.123287671232877</v>
      </c>
      <c r="P136" s="247">
        <f t="shared" si="38"/>
        <v>125</v>
      </c>
      <c r="Q136" s="236">
        <v>-34</v>
      </c>
      <c r="R136" s="236">
        <v>-8</v>
      </c>
      <c r="S136" s="236">
        <f t="shared" si="44"/>
        <v>-42</v>
      </c>
      <c r="T136" s="236"/>
    </row>
    <row r="137" spans="1:20" ht="23.25" customHeight="1">
      <c r="A137" s="250" t="s">
        <v>584</v>
      </c>
      <c r="B137" s="250" t="s">
        <v>1726</v>
      </c>
      <c r="C137" s="244">
        <v>750</v>
      </c>
      <c r="D137" s="244">
        <v>2</v>
      </c>
      <c r="E137" s="244">
        <v>8</v>
      </c>
      <c r="F137" s="244">
        <v>3</v>
      </c>
      <c r="G137" s="244">
        <v>5</v>
      </c>
      <c r="H137" s="246">
        <v>10</v>
      </c>
      <c r="I137" s="249">
        <f t="shared" si="39"/>
        <v>93.75</v>
      </c>
      <c r="J137" s="249">
        <f t="shared" si="40"/>
        <v>250</v>
      </c>
      <c r="K137" s="249">
        <f t="shared" si="41"/>
        <v>31.25</v>
      </c>
      <c r="L137" s="247">
        <f t="shared" si="36"/>
        <v>18.75</v>
      </c>
      <c r="M137" s="248">
        <f t="shared" si="42"/>
        <v>1</v>
      </c>
      <c r="N137" s="247">
        <f t="shared" si="43"/>
        <v>46.875</v>
      </c>
      <c r="O137" s="247">
        <f t="shared" si="37"/>
        <v>9.375</v>
      </c>
      <c r="P137" s="247">
        <f t="shared" si="38"/>
        <v>75</v>
      </c>
      <c r="Q137" s="236">
        <v>-32</v>
      </c>
      <c r="R137" s="236">
        <v>-12</v>
      </c>
      <c r="S137" s="236">
        <f t="shared" si="44"/>
        <v>-44</v>
      </c>
      <c r="T137" s="236"/>
    </row>
    <row r="138" spans="1:20" ht="23.25" customHeight="1">
      <c r="A138" s="250" t="s">
        <v>1879</v>
      </c>
      <c r="B138" s="250" t="s">
        <v>1727</v>
      </c>
      <c r="C138" s="244">
        <v>550</v>
      </c>
      <c r="D138" s="244">
        <v>2</v>
      </c>
      <c r="E138" s="244">
        <v>5.5</v>
      </c>
      <c r="F138" s="244">
        <v>2</v>
      </c>
      <c r="G138" s="244">
        <v>5</v>
      </c>
      <c r="H138" s="246">
        <v>10</v>
      </c>
      <c r="I138" s="249">
        <f t="shared" si="39"/>
        <v>100</v>
      </c>
      <c r="J138" s="249">
        <f t="shared" si="40"/>
        <v>275</v>
      </c>
      <c r="K138" s="249">
        <f t="shared" si="41"/>
        <v>50</v>
      </c>
      <c r="L138" s="247">
        <f t="shared" si="36"/>
        <v>20</v>
      </c>
      <c r="M138" s="248">
        <f t="shared" si="42"/>
        <v>1</v>
      </c>
      <c r="N138" s="247">
        <f t="shared" si="43"/>
        <v>50</v>
      </c>
      <c r="O138" s="247">
        <f t="shared" si="37"/>
        <v>10</v>
      </c>
      <c r="P138" s="247">
        <f t="shared" si="38"/>
        <v>55</v>
      </c>
      <c r="Q138" s="236">
        <v>-28</v>
      </c>
      <c r="R138" s="236">
        <v>-20</v>
      </c>
      <c r="S138" s="236">
        <f t="shared" si="44"/>
        <v>-48</v>
      </c>
      <c r="T138" s="236"/>
    </row>
    <row r="139" spans="1:20" ht="23.25" customHeight="1">
      <c r="A139" s="250" t="s">
        <v>1880</v>
      </c>
      <c r="B139" s="250" t="s">
        <v>1728</v>
      </c>
      <c r="C139" s="244">
        <v>900</v>
      </c>
      <c r="D139" s="244">
        <v>1</v>
      </c>
      <c r="E139" s="244">
        <v>15</v>
      </c>
      <c r="F139" s="244">
        <v>3</v>
      </c>
      <c r="G139" s="244">
        <v>20</v>
      </c>
      <c r="H139" s="246">
        <v>10</v>
      </c>
      <c r="I139" s="249">
        <f t="shared" si="39"/>
        <v>60</v>
      </c>
      <c r="J139" s="249">
        <f t="shared" si="40"/>
        <v>300</v>
      </c>
      <c r="K139" s="249">
        <f t="shared" si="41"/>
        <v>20</v>
      </c>
      <c r="L139" s="247">
        <f t="shared" si="36"/>
        <v>3</v>
      </c>
      <c r="M139" s="248">
        <f t="shared" si="42"/>
        <v>1</v>
      </c>
      <c r="N139" s="247">
        <f t="shared" si="43"/>
        <v>60</v>
      </c>
      <c r="O139" s="247">
        <f t="shared" si="37"/>
        <v>3</v>
      </c>
      <c r="P139" s="247">
        <f t="shared" si="38"/>
        <v>45</v>
      </c>
      <c r="Q139" s="236">
        <v>-26</v>
      </c>
      <c r="R139" s="236">
        <v>-26</v>
      </c>
      <c r="S139" s="236">
        <f t="shared" si="44"/>
        <v>-52</v>
      </c>
      <c r="T139" s="236"/>
    </row>
    <row r="140" spans="1:20" ht="23.25" customHeight="1">
      <c r="A140" s="250" t="s">
        <v>1881</v>
      </c>
      <c r="B140" s="250" t="s">
        <v>1729</v>
      </c>
      <c r="C140" s="244">
        <v>50</v>
      </c>
      <c r="D140" s="244">
        <v>1</v>
      </c>
      <c r="E140" s="244">
        <v>0.67</v>
      </c>
      <c r="F140" s="244">
        <v>1</v>
      </c>
      <c r="G140" s="244">
        <v>3</v>
      </c>
      <c r="H140" s="246">
        <v>10</v>
      </c>
      <c r="I140" s="249">
        <f t="shared" si="39"/>
        <v>74.626865671641781</v>
      </c>
      <c r="J140" s="249">
        <f t="shared" si="40"/>
        <v>50</v>
      </c>
      <c r="K140" s="249">
        <f t="shared" si="41"/>
        <v>74.626865671641781</v>
      </c>
      <c r="L140" s="247">
        <f t="shared" si="36"/>
        <v>24.875621890547265</v>
      </c>
      <c r="M140" s="248">
        <f t="shared" si="42"/>
        <v>1</v>
      </c>
      <c r="N140" s="247">
        <f t="shared" si="43"/>
        <v>74.626865671641781</v>
      </c>
      <c r="O140" s="247">
        <f t="shared" si="37"/>
        <v>24.875621890547265</v>
      </c>
      <c r="P140" s="247">
        <f t="shared" si="38"/>
        <v>16.666666666666668</v>
      </c>
      <c r="Q140" s="236">
        <v>-21</v>
      </c>
      <c r="R140" s="236">
        <v>-36</v>
      </c>
      <c r="S140" s="236">
        <f t="shared" si="44"/>
        <v>-57</v>
      </c>
      <c r="T140" s="236"/>
    </row>
    <row r="141" spans="1:20" ht="23.25" customHeight="1">
      <c r="A141" s="250" t="s">
        <v>1882</v>
      </c>
      <c r="B141" s="250" t="s">
        <v>1730</v>
      </c>
      <c r="C141" s="244">
        <v>75</v>
      </c>
      <c r="D141" s="244">
        <v>1</v>
      </c>
      <c r="E141" s="244">
        <v>8</v>
      </c>
      <c r="F141" s="244">
        <v>4</v>
      </c>
      <c r="G141" s="244">
        <v>6</v>
      </c>
      <c r="H141" s="246">
        <v>10</v>
      </c>
      <c r="I141" s="249">
        <f t="shared" si="39"/>
        <v>9.375</v>
      </c>
      <c r="J141" s="249">
        <f t="shared" si="40"/>
        <v>18.75</v>
      </c>
      <c r="K141" s="249">
        <f t="shared" si="41"/>
        <v>2.34375</v>
      </c>
      <c r="L141" s="247">
        <f t="shared" si="36"/>
        <v>1.5625</v>
      </c>
      <c r="M141" s="248">
        <f t="shared" si="42"/>
        <v>1</v>
      </c>
      <c r="N141" s="247">
        <f t="shared" si="43"/>
        <v>9.375</v>
      </c>
      <c r="O141" s="247">
        <f t="shared" si="37"/>
        <v>1.5625</v>
      </c>
      <c r="P141" s="247">
        <f t="shared" si="38"/>
        <v>12.5</v>
      </c>
      <c r="Q141" s="236">
        <v>-38</v>
      </c>
      <c r="R141" s="236">
        <v>-35</v>
      </c>
      <c r="S141" s="236">
        <f t="shared" si="44"/>
        <v>-73</v>
      </c>
      <c r="T141" s="236"/>
    </row>
    <row r="142" spans="1:20" ht="23.25" customHeight="1">
      <c r="A142" s="245"/>
      <c r="B142" s="245"/>
      <c r="C142" s="243"/>
      <c r="D142" s="243"/>
      <c r="E142" s="244"/>
      <c r="F142" s="243"/>
      <c r="G142" s="243"/>
      <c r="H142" s="246"/>
      <c r="I142" s="241"/>
      <c r="J142" s="241"/>
      <c r="K142" s="241"/>
      <c r="L142" s="240"/>
      <c r="M142" s="239"/>
      <c r="N142" s="238"/>
      <c r="O142" s="238"/>
      <c r="P142" s="238"/>
      <c r="Q142" s="236"/>
      <c r="R142" s="236"/>
      <c r="S142" s="236"/>
    </row>
    <row r="143" spans="1:20" ht="23.25" customHeight="1">
      <c r="A143" s="245"/>
      <c r="B143" s="245"/>
      <c r="C143" s="243"/>
      <c r="D143" s="243"/>
      <c r="E143" s="244"/>
      <c r="F143" s="243"/>
      <c r="G143" s="243"/>
      <c r="H143" s="246"/>
      <c r="I143" s="241"/>
      <c r="J143" s="241"/>
      <c r="K143" s="241"/>
      <c r="L143" s="240"/>
      <c r="M143" s="239"/>
      <c r="N143" s="238"/>
      <c r="O143" s="238"/>
      <c r="P143" s="238"/>
      <c r="Q143" s="236"/>
      <c r="R143" s="236"/>
      <c r="S143" s="236"/>
    </row>
    <row r="144" spans="1:20" ht="23.25" customHeight="1">
      <c r="A144" s="245"/>
      <c r="B144" s="245"/>
      <c r="C144" s="243"/>
      <c r="D144" s="243"/>
      <c r="E144" s="244"/>
      <c r="F144" s="243"/>
      <c r="G144" s="243"/>
      <c r="H144" s="246"/>
      <c r="I144" s="241"/>
      <c r="J144" s="241"/>
      <c r="K144" s="241"/>
      <c r="L144" s="240"/>
      <c r="M144" s="239"/>
      <c r="N144" s="238"/>
      <c r="O144" s="238"/>
      <c r="P144" s="238"/>
      <c r="Q144" s="236"/>
      <c r="R144" s="236"/>
      <c r="S144" s="236"/>
    </row>
    <row r="145" spans="1:19" ht="23.25" customHeight="1">
      <c r="A145" s="245"/>
      <c r="B145" s="245"/>
      <c r="C145" s="243"/>
      <c r="D145" s="243"/>
      <c r="E145" s="244"/>
      <c r="F145" s="243"/>
      <c r="G145" s="243"/>
      <c r="H145" s="246"/>
      <c r="I145" s="241"/>
      <c r="J145" s="241"/>
      <c r="K145" s="241"/>
      <c r="L145" s="240"/>
      <c r="M145" s="239"/>
      <c r="N145" s="238"/>
      <c r="O145" s="238"/>
      <c r="P145" s="238"/>
      <c r="Q145" s="236"/>
      <c r="R145" s="236"/>
      <c r="S145" s="236"/>
    </row>
    <row r="146" spans="1:19" ht="23.25" customHeight="1">
      <c r="A146" s="245"/>
      <c r="B146" s="245"/>
      <c r="C146" s="243"/>
      <c r="D146" s="243"/>
      <c r="E146" s="244"/>
      <c r="F146" s="243"/>
      <c r="G146" s="243"/>
      <c r="H146" s="246"/>
      <c r="I146" s="241"/>
      <c r="J146" s="241"/>
      <c r="K146" s="241"/>
      <c r="L146" s="240"/>
      <c r="M146" s="239"/>
      <c r="N146" s="238"/>
      <c r="O146" s="238"/>
      <c r="P146" s="238"/>
      <c r="Q146" s="236"/>
      <c r="R146" s="236"/>
      <c r="S146" s="236"/>
    </row>
    <row r="147" spans="1:19" ht="23.25" customHeight="1">
      <c r="A147" s="245"/>
      <c r="B147" s="245"/>
      <c r="C147" s="243"/>
      <c r="D147" s="243"/>
      <c r="E147" s="244"/>
      <c r="F147" s="243"/>
      <c r="G147" s="243"/>
      <c r="H147" s="246"/>
      <c r="I147" s="241"/>
      <c r="J147" s="241"/>
      <c r="K147" s="241"/>
      <c r="L147" s="240"/>
      <c r="M147" s="239"/>
      <c r="N147" s="238"/>
      <c r="O147" s="238"/>
      <c r="P147" s="238"/>
      <c r="Q147" s="236"/>
      <c r="R147" s="236"/>
      <c r="S147" s="236"/>
    </row>
    <row r="148" spans="1:19" ht="23.25" customHeight="1">
      <c r="A148" s="245"/>
      <c r="B148" s="245"/>
      <c r="C148" s="243"/>
      <c r="D148" s="243"/>
      <c r="E148" s="244"/>
      <c r="F148" s="243"/>
      <c r="G148" s="243"/>
      <c r="H148" s="246"/>
      <c r="I148" s="241"/>
      <c r="J148" s="241"/>
      <c r="K148" s="241"/>
      <c r="L148" s="240"/>
      <c r="M148" s="239"/>
      <c r="N148" s="238"/>
      <c r="O148" s="238"/>
      <c r="P148" s="238"/>
      <c r="Q148" s="236"/>
      <c r="R148" s="236"/>
      <c r="S148" s="236"/>
    </row>
    <row r="149" spans="1:19" ht="23.25" customHeight="1">
      <c r="A149" s="245"/>
      <c r="B149" s="245"/>
      <c r="C149" s="243"/>
      <c r="D149" s="243"/>
      <c r="E149" s="244"/>
      <c r="F149" s="243"/>
      <c r="G149" s="243"/>
      <c r="H149" s="246"/>
      <c r="I149" s="241"/>
      <c r="J149" s="241"/>
      <c r="K149" s="241"/>
      <c r="L149" s="240"/>
      <c r="M149" s="239"/>
      <c r="N149" s="238"/>
      <c r="O149" s="238"/>
      <c r="P149" s="238"/>
      <c r="Q149" s="236"/>
      <c r="R149" s="236"/>
      <c r="S149" s="236"/>
    </row>
    <row r="150" spans="1:19" ht="23.25" customHeight="1">
      <c r="A150" s="245"/>
      <c r="B150" s="245"/>
      <c r="C150" s="243"/>
      <c r="D150" s="243"/>
      <c r="E150" s="244"/>
      <c r="F150" s="243"/>
      <c r="G150" s="243"/>
      <c r="H150" s="246"/>
      <c r="I150" s="241"/>
      <c r="J150" s="241"/>
      <c r="K150" s="241"/>
      <c r="L150" s="240"/>
      <c r="M150" s="239"/>
      <c r="N150" s="238"/>
      <c r="O150" s="238"/>
      <c r="P150" s="238"/>
      <c r="Q150" s="236"/>
      <c r="R150" s="236"/>
      <c r="S150" s="236"/>
    </row>
    <row r="151" spans="1:19" ht="23.25" customHeight="1">
      <c r="A151" s="245"/>
      <c r="B151" s="245"/>
      <c r="C151" s="243"/>
      <c r="D151" s="243"/>
      <c r="E151" s="244"/>
      <c r="F151" s="243"/>
      <c r="G151" s="243"/>
      <c r="H151" s="246"/>
      <c r="I151" s="241"/>
      <c r="J151" s="241"/>
      <c r="K151" s="241"/>
      <c r="L151" s="240"/>
      <c r="M151" s="239"/>
      <c r="N151" s="238"/>
      <c r="O151" s="238"/>
      <c r="P151" s="238"/>
      <c r="Q151" s="236"/>
      <c r="R151" s="236"/>
      <c r="S151" s="236"/>
    </row>
    <row r="152" spans="1:19" ht="23.25" customHeight="1">
      <c r="A152" s="245"/>
      <c r="B152" s="245"/>
      <c r="C152" s="243"/>
      <c r="D152" s="243"/>
      <c r="E152" s="244"/>
      <c r="F152" s="243"/>
      <c r="G152" s="243"/>
      <c r="H152" s="246"/>
      <c r="I152" s="241"/>
      <c r="J152" s="241"/>
      <c r="K152" s="241"/>
      <c r="L152" s="240"/>
      <c r="M152" s="239"/>
      <c r="N152" s="238"/>
      <c r="O152" s="238"/>
      <c r="P152" s="238"/>
      <c r="Q152" s="236"/>
      <c r="R152" s="236"/>
      <c r="S152" s="236"/>
    </row>
    <row r="153" spans="1:19" ht="23.25" customHeight="1">
      <c r="A153" s="245"/>
      <c r="B153" s="245"/>
      <c r="C153" s="243"/>
      <c r="D153" s="243"/>
      <c r="E153" s="244"/>
      <c r="F153" s="243"/>
      <c r="G153" s="243"/>
      <c r="H153" s="246"/>
      <c r="I153" s="241"/>
      <c r="J153" s="241"/>
      <c r="K153" s="241"/>
      <c r="L153" s="240"/>
      <c r="M153" s="239"/>
      <c r="N153" s="238"/>
      <c r="O153" s="238"/>
      <c r="P153" s="238"/>
      <c r="Q153" s="236"/>
      <c r="R153" s="236"/>
      <c r="S153" s="236"/>
    </row>
    <row r="154" spans="1:19" ht="23.25" customHeight="1">
      <c r="A154" s="245"/>
      <c r="B154" s="245"/>
      <c r="C154" s="243"/>
      <c r="D154" s="243"/>
      <c r="E154" s="244"/>
      <c r="F154" s="243"/>
      <c r="G154" s="243"/>
      <c r="H154" s="246"/>
      <c r="I154" s="241"/>
      <c r="J154" s="241"/>
      <c r="K154" s="241"/>
      <c r="L154" s="240"/>
      <c r="M154" s="239"/>
      <c r="N154" s="238"/>
      <c r="O154" s="238"/>
      <c r="P154" s="238"/>
      <c r="Q154" s="236"/>
      <c r="R154" s="236"/>
      <c r="S154" s="236"/>
    </row>
    <row r="155" spans="1:19" ht="23.25" customHeight="1">
      <c r="A155" s="245"/>
      <c r="B155" s="245"/>
      <c r="C155" s="243"/>
      <c r="D155" s="243"/>
      <c r="E155" s="244"/>
      <c r="F155" s="243"/>
      <c r="G155" s="243"/>
      <c r="H155" s="246"/>
      <c r="I155" s="241"/>
      <c r="J155" s="241"/>
      <c r="K155" s="241"/>
      <c r="L155" s="240"/>
      <c r="M155" s="239"/>
      <c r="N155" s="238"/>
      <c r="O155" s="238"/>
      <c r="P155" s="238"/>
      <c r="Q155" s="236"/>
      <c r="R155" s="236"/>
      <c r="S155" s="236"/>
    </row>
    <row r="156" spans="1:19" ht="23.25" customHeight="1">
      <c r="A156" s="245"/>
      <c r="B156" s="245"/>
      <c r="C156" s="243"/>
      <c r="D156" s="243"/>
      <c r="E156" s="244"/>
      <c r="F156" s="243"/>
      <c r="G156" s="243"/>
      <c r="H156" s="246"/>
      <c r="I156" s="241"/>
      <c r="J156" s="241"/>
      <c r="K156" s="241"/>
      <c r="L156" s="240"/>
      <c r="M156" s="239"/>
      <c r="N156" s="238"/>
      <c r="O156" s="238"/>
      <c r="P156" s="238"/>
      <c r="Q156" s="236"/>
      <c r="R156" s="236"/>
      <c r="S156" s="236"/>
    </row>
    <row r="157" spans="1:19" ht="23.25" customHeight="1">
      <c r="A157" s="245"/>
      <c r="B157" s="245"/>
      <c r="C157" s="243"/>
      <c r="D157" s="243"/>
      <c r="E157" s="244"/>
      <c r="F157" s="243"/>
      <c r="G157" s="243"/>
      <c r="H157" s="246"/>
      <c r="I157" s="241"/>
      <c r="J157" s="241"/>
      <c r="K157" s="241"/>
      <c r="L157" s="240"/>
      <c r="M157" s="239"/>
      <c r="N157" s="238"/>
      <c r="O157" s="238"/>
      <c r="P157" s="238"/>
      <c r="Q157" s="236"/>
      <c r="R157" s="236"/>
      <c r="S157" s="236"/>
    </row>
    <row r="158" spans="1:19" ht="23.25" customHeight="1">
      <c r="A158" s="245"/>
      <c r="B158" s="245"/>
      <c r="C158" s="243"/>
      <c r="D158" s="243"/>
      <c r="E158" s="244"/>
      <c r="F158" s="243"/>
      <c r="G158" s="243"/>
      <c r="H158" s="246"/>
      <c r="I158" s="241"/>
      <c r="J158" s="241"/>
      <c r="K158" s="241"/>
      <c r="L158" s="240"/>
      <c r="M158" s="239"/>
      <c r="N158" s="238"/>
      <c r="O158" s="238"/>
      <c r="P158" s="238"/>
      <c r="Q158" s="236"/>
      <c r="R158" s="236"/>
      <c r="S158" s="236"/>
    </row>
    <row r="159" spans="1:19" ht="23.25" customHeight="1">
      <c r="A159" s="245"/>
      <c r="B159" s="245"/>
      <c r="C159" s="243"/>
      <c r="D159" s="243"/>
      <c r="E159" s="244"/>
      <c r="F159" s="243"/>
      <c r="G159" s="243"/>
      <c r="H159" s="246"/>
      <c r="I159" s="241"/>
      <c r="J159" s="241"/>
      <c r="K159" s="241"/>
      <c r="L159" s="240"/>
      <c r="M159" s="239"/>
      <c r="N159" s="238"/>
      <c r="O159" s="238"/>
      <c r="P159" s="238"/>
      <c r="Q159" s="236"/>
      <c r="R159" s="236"/>
      <c r="S159" s="236"/>
    </row>
    <row r="160" spans="1:19" ht="23.25" customHeight="1">
      <c r="A160" s="245"/>
      <c r="B160" s="245"/>
      <c r="C160" s="243"/>
      <c r="D160" s="243"/>
      <c r="E160" s="244"/>
      <c r="F160" s="243"/>
      <c r="G160" s="243"/>
      <c r="H160" s="246"/>
      <c r="I160" s="241"/>
      <c r="J160" s="241"/>
      <c r="K160" s="241"/>
      <c r="L160" s="240"/>
      <c r="M160" s="239"/>
      <c r="N160" s="238"/>
      <c r="O160" s="238"/>
      <c r="P160" s="238"/>
      <c r="Q160" s="236"/>
      <c r="R160" s="236"/>
      <c r="S160" s="236"/>
    </row>
    <row r="161" spans="1:19" ht="12.75">
      <c r="A161" s="245"/>
      <c r="B161" s="245"/>
      <c r="C161" s="243"/>
      <c r="D161" s="243"/>
      <c r="E161" s="244"/>
      <c r="F161" s="243"/>
      <c r="G161" s="243"/>
      <c r="H161" s="246"/>
      <c r="I161" s="241"/>
      <c r="J161" s="241"/>
      <c r="K161" s="241"/>
      <c r="L161" s="240"/>
      <c r="M161" s="239"/>
      <c r="N161" s="238"/>
      <c r="O161" s="238"/>
      <c r="P161" s="238"/>
      <c r="Q161" s="236"/>
      <c r="R161" s="236"/>
      <c r="S161" s="236"/>
    </row>
    <row r="162" spans="1:19" ht="12.75">
      <c r="A162" s="245"/>
      <c r="B162" s="245"/>
      <c r="C162" s="243"/>
      <c r="D162" s="243"/>
      <c r="E162" s="244"/>
      <c r="F162" s="243"/>
      <c r="G162" s="243"/>
      <c r="H162" s="246"/>
      <c r="I162" s="241"/>
      <c r="J162" s="241"/>
      <c r="K162" s="241"/>
      <c r="L162" s="240"/>
      <c r="M162" s="239"/>
      <c r="N162" s="238"/>
      <c r="O162" s="238"/>
      <c r="P162" s="238"/>
      <c r="Q162" s="236"/>
      <c r="R162" s="236"/>
      <c r="S162" s="236"/>
    </row>
    <row r="163" spans="1:19" ht="12.75">
      <c r="A163" s="245"/>
      <c r="B163" s="245"/>
      <c r="C163" s="243"/>
      <c r="D163" s="243"/>
      <c r="E163" s="244"/>
      <c r="F163" s="243"/>
      <c r="G163" s="243"/>
      <c r="H163" s="246"/>
      <c r="I163" s="241"/>
      <c r="J163" s="241"/>
      <c r="K163" s="241"/>
      <c r="L163" s="240"/>
      <c r="M163" s="239"/>
      <c r="N163" s="238"/>
      <c r="O163" s="238"/>
      <c r="P163" s="238"/>
      <c r="Q163" s="236"/>
      <c r="R163" s="236"/>
      <c r="S163" s="236"/>
    </row>
    <row r="164" spans="1:19" ht="12.75">
      <c r="A164" s="245"/>
      <c r="B164" s="245"/>
      <c r="C164" s="243"/>
      <c r="D164" s="243"/>
      <c r="E164" s="244"/>
      <c r="F164" s="243"/>
      <c r="G164" s="243"/>
      <c r="H164" s="246"/>
      <c r="I164" s="241"/>
      <c r="J164" s="241"/>
      <c r="K164" s="241"/>
      <c r="L164" s="240"/>
      <c r="M164" s="239"/>
      <c r="N164" s="238"/>
      <c r="O164" s="238"/>
      <c r="P164" s="238"/>
      <c r="Q164" s="236"/>
      <c r="R164" s="236"/>
      <c r="S164" s="236"/>
    </row>
    <row r="165" spans="1:19" ht="12.75">
      <c r="A165" s="245"/>
      <c r="B165" s="245"/>
      <c r="C165" s="243"/>
      <c r="D165" s="243"/>
      <c r="E165" s="244"/>
      <c r="F165" s="243"/>
      <c r="G165" s="243"/>
      <c r="H165" s="246"/>
      <c r="I165" s="241"/>
      <c r="J165" s="241"/>
      <c r="K165" s="241"/>
      <c r="L165" s="240"/>
      <c r="M165" s="239"/>
      <c r="N165" s="238"/>
      <c r="O165" s="238"/>
      <c r="P165" s="238"/>
      <c r="Q165" s="236"/>
      <c r="R165" s="236"/>
      <c r="S165" s="236"/>
    </row>
    <row r="166" spans="1:19" ht="12.75">
      <c r="A166" s="245"/>
      <c r="B166" s="245"/>
      <c r="C166" s="243"/>
      <c r="D166" s="243"/>
      <c r="E166" s="244"/>
      <c r="F166" s="243"/>
      <c r="G166" s="243"/>
      <c r="H166" s="246"/>
      <c r="I166" s="241"/>
      <c r="J166" s="241"/>
      <c r="K166" s="241"/>
      <c r="L166" s="240"/>
      <c r="M166" s="239"/>
      <c r="N166" s="238"/>
      <c r="O166" s="238"/>
      <c r="P166" s="238"/>
      <c r="Q166" s="236"/>
      <c r="R166" s="236"/>
      <c r="S166" s="236"/>
    </row>
    <row r="167" spans="1:19" ht="12.75">
      <c r="A167" s="245"/>
      <c r="B167" s="245"/>
      <c r="C167" s="243"/>
      <c r="D167" s="243"/>
      <c r="E167" s="244"/>
      <c r="F167" s="243"/>
      <c r="G167" s="243"/>
      <c r="H167" s="246"/>
      <c r="I167" s="241"/>
      <c r="J167" s="241"/>
      <c r="K167" s="241"/>
      <c r="L167" s="240"/>
      <c r="M167" s="239"/>
      <c r="N167" s="238"/>
      <c r="O167" s="238"/>
      <c r="P167" s="238"/>
      <c r="Q167" s="236"/>
      <c r="R167" s="236"/>
      <c r="S167" s="236"/>
    </row>
    <row r="168" spans="1:19" ht="12.75">
      <c r="A168" s="245"/>
      <c r="B168" s="245"/>
      <c r="C168" s="243"/>
      <c r="D168" s="243"/>
      <c r="E168" s="244"/>
      <c r="F168" s="243"/>
      <c r="G168" s="243"/>
      <c r="H168" s="246"/>
      <c r="I168" s="241"/>
      <c r="J168" s="241"/>
      <c r="K168" s="241"/>
      <c r="L168" s="240"/>
      <c r="M168" s="239"/>
      <c r="N168" s="238"/>
      <c r="O168" s="238"/>
      <c r="P168" s="238"/>
      <c r="Q168" s="236"/>
      <c r="R168" s="236"/>
      <c r="S168" s="236"/>
    </row>
    <row r="169" spans="1:19" ht="12.75">
      <c r="A169" s="245"/>
      <c r="B169" s="245"/>
      <c r="C169" s="243"/>
      <c r="D169" s="243"/>
      <c r="E169" s="244"/>
      <c r="F169" s="243"/>
      <c r="G169" s="243"/>
      <c r="H169" s="246"/>
      <c r="I169" s="241"/>
      <c r="J169" s="241"/>
      <c r="K169" s="241"/>
      <c r="L169" s="240"/>
      <c r="M169" s="239"/>
      <c r="N169" s="238"/>
      <c r="O169" s="238"/>
      <c r="P169" s="238"/>
      <c r="Q169" s="236"/>
      <c r="R169" s="236"/>
      <c r="S169" s="236"/>
    </row>
    <row r="170" spans="1:19" ht="12.75">
      <c r="A170" s="245"/>
      <c r="B170" s="245"/>
      <c r="C170" s="243"/>
      <c r="D170" s="243"/>
      <c r="E170" s="244"/>
      <c r="F170" s="243"/>
      <c r="G170" s="243"/>
      <c r="H170" s="246"/>
      <c r="I170" s="241"/>
      <c r="J170" s="241"/>
      <c r="K170" s="241"/>
      <c r="L170" s="240"/>
      <c r="M170" s="239"/>
      <c r="N170" s="238"/>
      <c r="O170" s="238"/>
      <c r="P170" s="238"/>
      <c r="Q170" s="236"/>
      <c r="R170" s="236"/>
      <c r="S170" s="236"/>
    </row>
    <row r="171" spans="1:19" ht="12.75">
      <c r="A171" s="245"/>
      <c r="B171" s="245"/>
      <c r="C171" s="243"/>
      <c r="D171" s="243"/>
      <c r="E171" s="244"/>
      <c r="F171" s="243"/>
      <c r="G171" s="243"/>
      <c r="H171" s="246"/>
      <c r="I171" s="241"/>
      <c r="J171" s="241"/>
      <c r="K171" s="241"/>
      <c r="L171" s="240"/>
      <c r="M171" s="239"/>
      <c r="N171" s="238"/>
      <c r="O171" s="238"/>
      <c r="P171" s="238"/>
      <c r="Q171" s="236"/>
      <c r="R171" s="236"/>
      <c r="S171" s="236"/>
    </row>
    <row r="172" spans="1:19" ht="12.75">
      <c r="A172" s="245"/>
      <c r="B172" s="245"/>
      <c r="C172" s="243"/>
      <c r="D172" s="243"/>
      <c r="E172" s="244"/>
      <c r="F172" s="243"/>
      <c r="G172" s="243"/>
      <c r="H172" s="246"/>
      <c r="I172" s="241"/>
      <c r="J172" s="241"/>
      <c r="K172" s="241"/>
      <c r="L172" s="240"/>
      <c r="M172" s="239"/>
      <c r="N172" s="238"/>
      <c r="O172" s="238"/>
      <c r="P172" s="238"/>
      <c r="Q172" s="236"/>
      <c r="R172" s="236"/>
      <c r="S172" s="236"/>
    </row>
    <row r="173" spans="1:19" ht="12.75">
      <c r="A173" s="245"/>
      <c r="B173" s="245"/>
      <c r="C173" s="243"/>
      <c r="D173" s="243"/>
      <c r="E173" s="244"/>
      <c r="F173" s="243"/>
      <c r="G173" s="243"/>
      <c r="H173" s="246"/>
      <c r="I173" s="241"/>
      <c r="J173" s="241"/>
      <c r="K173" s="241"/>
      <c r="L173" s="240"/>
      <c r="M173" s="239"/>
      <c r="N173" s="238"/>
      <c r="O173" s="238"/>
      <c r="P173" s="238"/>
      <c r="Q173" s="236"/>
      <c r="R173" s="236"/>
      <c r="S173" s="236"/>
    </row>
    <row r="174" spans="1:19" ht="12.75">
      <c r="A174" s="245"/>
      <c r="B174" s="245"/>
      <c r="C174" s="243"/>
      <c r="D174" s="243"/>
      <c r="E174" s="244"/>
      <c r="F174" s="243"/>
      <c r="G174" s="243"/>
      <c r="H174" s="246"/>
      <c r="I174" s="241"/>
      <c r="J174" s="241"/>
      <c r="K174" s="241"/>
      <c r="L174" s="240"/>
      <c r="M174" s="239"/>
      <c r="N174" s="238"/>
      <c r="O174" s="238"/>
      <c r="P174" s="238"/>
      <c r="Q174" s="236"/>
      <c r="R174" s="236"/>
      <c r="S174" s="236"/>
    </row>
    <row r="175" spans="1:19" ht="12.75">
      <c r="A175" s="245"/>
      <c r="B175" s="245"/>
      <c r="C175" s="243"/>
      <c r="D175" s="243"/>
      <c r="E175" s="244"/>
      <c r="F175" s="243"/>
      <c r="G175" s="243"/>
      <c r="H175" s="246"/>
      <c r="I175" s="241"/>
      <c r="J175" s="241"/>
      <c r="K175" s="241"/>
      <c r="L175" s="240"/>
      <c r="M175" s="239"/>
      <c r="N175" s="238"/>
      <c r="O175" s="238"/>
      <c r="P175" s="238"/>
      <c r="Q175" s="236"/>
      <c r="R175" s="236"/>
      <c r="S175" s="236"/>
    </row>
    <row r="176" spans="1:19" ht="12.75">
      <c r="A176" s="245"/>
      <c r="B176" s="245"/>
      <c r="C176" s="243"/>
      <c r="D176" s="243"/>
      <c r="E176" s="244"/>
      <c r="F176" s="243"/>
      <c r="G176" s="243"/>
      <c r="H176" s="246"/>
      <c r="I176" s="241"/>
      <c r="J176" s="241"/>
      <c r="K176" s="241"/>
      <c r="L176" s="240"/>
      <c r="M176" s="239"/>
      <c r="N176" s="238"/>
      <c r="O176" s="238"/>
      <c r="P176" s="238"/>
      <c r="Q176" s="236"/>
      <c r="R176" s="236"/>
      <c r="S176" s="236"/>
    </row>
    <row r="177" spans="1:19" ht="12.75">
      <c r="A177" s="245"/>
      <c r="B177" s="245"/>
      <c r="C177" s="243"/>
      <c r="D177" s="243"/>
      <c r="E177" s="244"/>
      <c r="F177" s="243"/>
      <c r="G177" s="243"/>
      <c r="H177" s="242"/>
      <c r="I177" s="241"/>
      <c r="J177" s="241"/>
      <c r="K177" s="241"/>
      <c r="L177" s="240"/>
      <c r="M177" s="239"/>
      <c r="N177" s="238"/>
      <c r="O177" s="238"/>
      <c r="P177" s="237"/>
      <c r="Q177" s="236"/>
      <c r="R177" s="236"/>
      <c r="S177" s="236"/>
    </row>
    <row r="178" spans="1:19" ht="12.75">
      <c r="A178" s="245"/>
      <c r="B178" s="245"/>
      <c r="C178" s="243"/>
      <c r="D178" s="243"/>
      <c r="E178" s="244"/>
      <c r="F178" s="243"/>
      <c r="G178" s="243"/>
      <c r="H178" s="242"/>
      <c r="I178" s="241"/>
      <c r="J178" s="241"/>
      <c r="K178" s="241"/>
      <c r="L178" s="240"/>
      <c r="M178" s="239"/>
      <c r="N178" s="238"/>
      <c r="O178" s="238"/>
      <c r="P178" s="237"/>
      <c r="Q178" s="236"/>
      <c r="R178" s="236"/>
      <c r="S178" s="236"/>
    </row>
    <row r="179" spans="1:19" ht="12.75">
      <c r="A179" s="245"/>
      <c r="B179" s="245"/>
      <c r="C179" s="243"/>
      <c r="D179" s="243"/>
      <c r="E179" s="244"/>
      <c r="F179" s="243"/>
      <c r="G179" s="243"/>
      <c r="H179" s="242"/>
      <c r="I179" s="241"/>
      <c r="J179" s="241"/>
      <c r="K179" s="241"/>
      <c r="L179" s="240"/>
      <c r="M179" s="239"/>
      <c r="N179" s="238"/>
      <c r="O179" s="238"/>
      <c r="P179" s="237"/>
      <c r="Q179" s="236"/>
      <c r="R179" s="236"/>
      <c r="S179" s="236"/>
    </row>
    <row r="180" spans="1:19" ht="12.75">
      <c r="A180" s="245"/>
      <c r="B180" s="245"/>
      <c r="C180" s="243"/>
      <c r="D180" s="243"/>
      <c r="E180" s="244"/>
      <c r="F180" s="243"/>
      <c r="G180" s="243"/>
      <c r="H180" s="242"/>
      <c r="I180" s="241"/>
      <c r="J180" s="241"/>
      <c r="K180" s="241"/>
      <c r="L180" s="240"/>
      <c r="M180" s="239"/>
      <c r="N180" s="238"/>
      <c r="O180" s="238"/>
      <c r="P180" s="237"/>
      <c r="Q180" s="236"/>
      <c r="R180" s="236"/>
      <c r="S180" s="236"/>
    </row>
    <row r="181" spans="1:19" ht="12.75">
      <c r="A181" s="245"/>
      <c r="B181" s="245"/>
      <c r="C181" s="243"/>
      <c r="D181" s="243"/>
      <c r="E181" s="244"/>
      <c r="F181" s="243"/>
      <c r="G181" s="243"/>
      <c r="H181" s="242"/>
      <c r="I181" s="241"/>
      <c r="J181" s="241"/>
      <c r="K181" s="241"/>
      <c r="L181" s="240"/>
      <c r="M181" s="239"/>
      <c r="N181" s="238"/>
      <c r="O181" s="238"/>
      <c r="P181" s="237"/>
      <c r="Q181" s="236"/>
      <c r="R181" s="236"/>
      <c r="S181" s="236"/>
    </row>
    <row r="182" spans="1:19" ht="12.75">
      <c r="A182" s="245"/>
      <c r="B182" s="245"/>
      <c r="C182" s="243"/>
      <c r="D182" s="243"/>
      <c r="E182" s="244"/>
      <c r="F182" s="243"/>
      <c r="G182" s="243"/>
      <c r="H182" s="242"/>
      <c r="I182" s="241"/>
      <c r="J182" s="241"/>
      <c r="K182" s="241"/>
      <c r="L182" s="240"/>
      <c r="M182" s="239"/>
      <c r="N182" s="238"/>
      <c r="O182" s="238"/>
      <c r="P182" s="237"/>
      <c r="Q182" s="236"/>
      <c r="R182" s="236"/>
      <c r="S182" s="236"/>
    </row>
    <row r="183" spans="1:19" ht="12.75">
      <c r="A183" s="245"/>
      <c r="B183" s="245"/>
      <c r="C183" s="243"/>
      <c r="D183" s="243"/>
      <c r="E183" s="244"/>
      <c r="F183" s="243"/>
      <c r="G183" s="243"/>
      <c r="H183" s="242"/>
      <c r="I183" s="241"/>
      <c r="J183" s="241"/>
      <c r="K183" s="241"/>
      <c r="L183" s="240"/>
      <c r="M183" s="239"/>
      <c r="N183" s="238"/>
      <c r="O183" s="238"/>
      <c r="P183" s="237"/>
      <c r="Q183" s="236"/>
      <c r="R183" s="236"/>
      <c r="S183" s="236"/>
    </row>
    <row r="184" spans="1:19" ht="12.75">
      <c r="A184" s="245"/>
      <c r="B184" s="245"/>
      <c r="C184" s="243"/>
      <c r="D184" s="243"/>
      <c r="E184" s="244"/>
      <c r="F184" s="243"/>
      <c r="G184" s="243"/>
      <c r="H184" s="242"/>
      <c r="I184" s="241"/>
      <c r="J184" s="241"/>
      <c r="K184" s="241"/>
      <c r="L184" s="240"/>
      <c r="M184" s="239"/>
      <c r="N184" s="238"/>
      <c r="O184" s="238"/>
      <c r="P184" s="237"/>
      <c r="Q184" s="236"/>
      <c r="R184" s="236"/>
      <c r="S184" s="236"/>
    </row>
    <row r="185" spans="1:19" ht="12.75">
      <c r="A185" s="245"/>
      <c r="B185" s="245"/>
      <c r="C185" s="243"/>
      <c r="D185" s="243"/>
      <c r="E185" s="244"/>
      <c r="F185" s="243"/>
      <c r="G185" s="243"/>
      <c r="H185" s="242"/>
      <c r="I185" s="241"/>
      <c r="J185" s="241"/>
      <c r="K185" s="241"/>
      <c r="L185" s="240"/>
      <c r="M185" s="239"/>
      <c r="N185" s="238"/>
      <c r="O185" s="238"/>
      <c r="P185" s="237"/>
      <c r="Q185" s="236"/>
      <c r="R185" s="236"/>
      <c r="S185" s="236"/>
    </row>
    <row r="186" spans="1:19" ht="12.75">
      <c r="A186" s="245"/>
      <c r="B186" s="245"/>
      <c r="C186" s="243"/>
      <c r="D186" s="243"/>
      <c r="E186" s="244"/>
      <c r="F186" s="243"/>
      <c r="G186" s="243"/>
      <c r="H186" s="242"/>
      <c r="I186" s="241"/>
      <c r="J186" s="241"/>
      <c r="K186" s="241"/>
      <c r="L186" s="240"/>
      <c r="M186" s="239"/>
      <c r="N186" s="238"/>
      <c r="O186" s="238"/>
      <c r="P186" s="237"/>
      <c r="Q186" s="236"/>
      <c r="R186" s="236"/>
      <c r="S186" s="236"/>
    </row>
    <row r="187" spans="1:19" ht="12.75">
      <c r="A187" s="245"/>
      <c r="B187" s="245"/>
      <c r="C187" s="243"/>
      <c r="D187" s="243"/>
      <c r="E187" s="244"/>
      <c r="F187" s="243"/>
      <c r="G187" s="243"/>
      <c r="H187" s="242"/>
      <c r="I187" s="241"/>
      <c r="J187" s="241"/>
      <c r="K187" s="241"/>
      <c r="L187" s="240"/>
      <c r="M187" s="239"/>
      <c r="N187" s="238"/>
      <c r="O187" s="238"/>
      <c r="P187" s="237"/>
      <c r="Q187" s="236"/>
      <c r="R187" s="236"/>
      <c r="S187" s="236"/>
    </row>
    <row r="188" spans="1:19" ht="12.75">
      <c r="A188" s="245"/>
      <c r="B188" s="245"/>
      <c r="C188" s="243"/>
      <c r="D188" s="243"/>
      <c r="E188" s="244"/>
      <c r="F188" s="243"/>
      <c r="G188" s="243"/>
      <c r="H188" s="242"/>
      <c r="I188" s="241"/>
      <c r="J188" s="241"/>
      <c r="K188" s="241"/>
      <c r="L188" s="240"/>
      <c r="M188" s="239"/>
      <c r="N188" s="238"/>
      <c r="O188" s="238"/>
      <c r="P188" s="237"/>
      <c r="Q188" s="236"/>
      <c r="R188" s="236"/>
      <c r="S188" s="236"/>
    </row>
    <row r="189" spans="1:19" ht="12.75">
      <c r="A189" s="245"/>
      <c r="B189" s="245"/>
      <c r="C189" s="243"/>
      <c r="D189" s="243"/>
      <c r="E189" s="244"/>
      <c r="F189" s="243"/>
      <c r="G189" s="243"/>
      <c r="H189" s="242"/>
      <c r="I189" s="241"/>
      <c r="J189" s="241"/>
      <c r="K189" s="241"/>
      <c r="L189" s="240"/>
      <c r="M189" s="239"/>
      <c r="N189" s="238"/>
      <c r="O189" s="238"/>
      <c r="P189" s="237"/>
      <c r="Q189" s="236"/>
      <c r="R189" s="236"/>
      <c r="S189" s="236"/>
    </row>
    <row r="190" spans="1:19" ht="12.75">
      <c r="A190" s="245"/>
      <c r="B190" s="245"/>
      <c r="C190" s="243"/>
      <c r="D190" s="243"/>
      <c r="E190" s="244"/>
      <c r="F190" s="243"/>
      <c r="G190" s="243"/>
      <c r="H190" s="242"/>
      <c r="I190" s="241"/>
      <c r="J190" s="241"/>
      <c r="K190" s="241"/>
      <c r="L190" s="240"/>
      <c r="M190" s="239"/>
      <c r="N190" s="238"/>
      <c r="O190" s="238"/>
      <c r="P190" s="237"/>
      <c r="Q190" s="236"/>
      <c r="R190" s="236"/>
      <c r="S190" s="236"/>
    </row>
    <row r="191" spans="1:19" ht="12.75">
      <c r="A191" s="245"/>
      <c r="B191" s="245"/>
      <c r="C191" s="243"/>
      <c r="D191" s="243"/>
      <c r="E191" s="244"/>
      <c r="F191" s="243"/>
      <c r="G191" s="243"/>
      <c r="H191" s="242"/>
      <c r="I191" s="241"/>
      <c r="J191" s="241"/>
      <c r="K191" s="241"/>
      <c r="L191" s="240"/>
      <c r="M191" s="239"/>
      <c r="N191" s="238"/>
      <c r="O191" s="238"/>
      <c r="P191" s="237"/>
      <c r="Q191" s="236"/>
      <c r="R191" s="236"/>
      <c r="S191" s="236"/>
    </row>
    <row r="192" spans="1:19" ht="12.75">
      <c r="A192" s="245"/>
      <c r="B192" s="245"/>
      <c r="C192" s="243"/>
      <c r="D192" s="243"/>
      <c r="E192" s="244"/>
      <c r="F192" s="243"/>
      <c r="G192" s="243"/>
      <c r="H192" s="242"/>
      <c r="I192" s="241"/>
      <c r="J192" s="241"/>
      <c r="K192" s="241"/>
      <c r="L192" s="240"/>
      <c r="M192" s="239"/>
      <c r="N192" s="238"/>
      <c r="O192" s="238"/>
      <c r="P192" s="237"/>
      <c r="Q192" s="236"/>
      <c r="R192" s="236"/>
      <c r="S192" s="236"/>
    </row>
    <row r="193" spans="1:19" ht="12.75">
      <c r="A193" s="245"/>
      <c r="B193" s="245"/>
      <c r="C193" s="243"/>
      <c r="D193" s="243"/>
      <c r="E193" s="244"/>
      <c r="F193" s="243"/>
      <c r="G193" s="243"/>
      <c r="H193" s="242"/>
      <c r="I193" s="241"/>
      <c r="J193" s="241"/>
      <c r="K193" s="241"/>
      <c r="L193" s="240"/>
      <c r="M193" s="239"/>
      <c r="N193" s="238"/>
      <c r="O193" s="238"/>
      <c r="P193" s="237"/>
      <c r="Q193" s="236"/>
      <c r="R193" s="236"/>
      <c r="S193" s="236"/>
    </row>
    <row r="194" spans="1:19" ht="12.75">
      <c r="A194" s="245"/>
      <c r="B194" s="245"/>
      <c r="C194" s="243"/>
      <c r="D194" s="243"/>
      <c r="E194" s="244"/>
      <c r="F194" s="243"/>
      <c r="G194" s="243"/>
      <c r="H194" s="242"/>
      <c r="I194" s="241"/>
      <c r="J194" s="241"/>
      <c r="K194" s="241"/>
      <c r="L194" s="240"/>
      <c r="M194" s="239"/>
      <c r="N194" s="238"/>
      <c r="O194" s="238"/>
      <c r="P194" s="237"/>
      <c r="Q194" s="236"/>
      <c r="R194" s="236"/>
      <c r="S194" s="236"/>
    </row>
    <row r="195" spans="1:19" ht="12.75">
      <c r="A195" s="245"/>
      <c r="B195" s="245"/>
      <c r="C195" s="243"/>
      <c r="D195" s="243"/>
      <c r="E195" s="244"/>
      <c r="F195" s="243"/>
      <c r="G195" s="243"/>
      <c r="H195" s="242"/>
      <c r="I195" s="241"/>
      <c r="J195" s="241"/>
      <c r="K195" s="241"/>
      <c r="L195" s="240"/>
      <c r="M195" s="239"/>
      <c r="N195" s="238"/>
      <c r="O195" s="238"/>
      <c r="P195" s="237"/>
      <c r="Q195" s="236"/>
      <c r="R195" s="236"/>
      <c r="S195" s="236"/>
    </row>
    <row r="196" spans="1:19" ht="12.75">
      <c r="A196" s="245"/>
      <c r="B196" s="245"/>
      <c r="C196" s="243"/>
      <c r="D196" s="243"/>
      <c r="E196" s="244"/>
      <c r="F196" s="243"/>
      <c r="G196" s="243"/>
      <c r="H196" s="242"/>
      <c r="I196" s="241"/>
      <c r="J196" s="241"/>
      <c r="K196" s="241"/>
      <c r="L196" s="240"/>
      <c r="M196" s="239"/>
      <c r="N196" s="238"/>
      <c r="O196" s="238"/>
      <c r="P196" s="237"/>
      <c r="Q196" s="236"/>
      <c r="R196" s="236"/>
      <c r="S196" s="236"/>
    </row>
    <row r="197" spans="1:19" ht="12.75">
      <c r="A197" s="245"/>
      <c r="B197" s="245"/>
      <c r="C197" s="243"/>
      <c r="D197" s="243"/>
      <c r="E197" s="244"/>
      <c r="F197" s="243"/>
      <c r="G197" s="243"/>
      <c r="H197" s="242"/>
      <c r="I197" s="241"/>
      <c r="J197" s="241"/>
      <c r="K197" s="241"/>
      <c r="L197" s="240"/>
      <c r="M197" s="239"/>
      <c r="N197" s="238"/>
      <c r="O197" s="238"/>
      <c r="P197" s="237"/>
      <c r="Q197" s="236"/>
      <c r="R197" s="236"/>
      <c r="S197" s="236"/>
    </row>
    <row r="198" spans="1:19" ht="12.75">
      <c r="A198" s="245"/>
      <c r="B198" s="245"/>
      <c r="C198" s="243"/>
      <c r="D198" s="243"/>
      <c r="E198" s="244"/>
      <c r="F198" s="243"/>
      <c r="G198" s="243"/>
      <c r="H198" s="242"/>
      <c r="I198" s="241"/>
      <c r="J198" s="241"/>
      <c r="K198" s="241"/>
      <c r="L198" s="240"/>
      <c r="M198" s="239"/>
      <c r="N198" s="238"/>
      <c r="O198" s="238"/>
      <c r="P198" s="237"/>
      <c r="Q198" s="236"/>
      <c r="R198" s="236"/>
      <c r="S198" s="236"/>
    </row>
    <row r="199" spans="1:19" ht="12.75">
      <c r="A199" s="245"/>
      <c r="B199" s="245"/>
      <c r="C199" s="243"/>
      <c r="D199" s="243"/>
      <c r="E199" s="244"/>
      <c r="F199" s="243"/>
      <c r="G199" s="243"/>
      <c r="H199" s="242"/>
      <c r="I199" s="241"/>
      <c r="J199" s="241"/>
      <c r="K199" s="241"/>
      <c r="L199" s="240"/>
      <c r="M199" s="239"/>
      <c r="N199" s="238"/>
      <c r="O199" s="238"/>
      <c r="P199" s="237"/>
      <c r="Q199" s="236"/>
      <c r="R199" s="236"/>
      <c r="S199" s="236"/>
    </row>
    <row r="200" spans="1:19" ht="12.75">
      <c r="A200" s="245"/>
      <c r="B200" s="245"/>
      <c r="C200" s="243"/>
      <c r="D200" s="243"/>
      <c r="E200" s="244"/>
      <c r="F200" s="243"/>
      <c r="G200" s="243"/>
      <c r="H200" s="242"/>
      <c r="I200" s="241"/>
      <c r="J200" s="241"/>
      <c r="K200" s="241"/>
      <c r="L200" s="240"/>
      <c r="M200" s="239"/>
      <c r="N200" s="238"/>
      <c r="O200" s="238"/>
      <c r="P200" s="237"/>
      <c r="Q200" s="236"/>
      <c r="R200" s="236"/>
      <c r="S200" s="236"/>
    </row>
    <row r="201" spans="1:19" ht="12.75">
      <c r="A201" s="245"/>
      <c r="B201" s="245"/>
      <c r="C201" s="243"/>
      <c r="D201" s="243"/>
      <c r="E201" s="244"/>
      <c r="F201" s="243"/>
      <c r="G201" s="243"/>
      <c r="H201" s="242"/>
      <c r="I201" s="241"/>
      <c r="J201" s="241"/>
      <c r="K201" s="241"/>
      <c r="L201" s="240"/>
      <c r="M201" s="239"/>
      <c r="N201" s="238"/>
      <c r="O201" s="238"/>
      <c r="P201" s="237"/>
      <c r="Q201" s="236"/>
      <c r="R201" s="236"/>
      <c r="S201" s="236"/>
    </row>
    <row r="202" spans="1:19" ht="12.75">
      <c r="A202" s="245"/>
      <c r="B202" s="245"/>
      <c r="C202" s="243"/>
      <c r="D202" s="243"/>
      <c r="E202" s="244"/>
      <c r="F202" s="243"/>
      <c r="G202" s="243"/>
      <c r="H202" s="242"/>
      <c r="I202" s="241"/>
      <c r="J202" s="241"/>
      <c r="K202" s="241"/>
      <c r="L202" s="240"/>
      <c r="M202" s="239"/>
      <c r="N202" s="238"/>
      <c r="O202" s="238"/>
      <c r="P202" s="237"/>
      <c r="Q202" s="236"/>
      <c r="R202" s="236"/>
      <c r="S202" s="236"/>
    </row>
    <row r="203" spans="1:19" ht="12.75">
      <c r="A203" s="245"/>
      <c r="B203" s="245"/>
      <c r="C203" s="243"/>
      <c r="D203" s="243"/>
      <c r="E203" s="244"/>
      <c r="F203" s="243"/>
      <c r="G203" s="243"/>
      <c r="H203" s="242"/>
      <c r="I203" s="241"/>
      <c r="J203" s="241"/>
      <c r="K203" s="241"/>
      <c r="L203" s="240"/>
      <c r="M203" s="239"/>
      <c r="N203" s="238"/>
      <c r="O203" s="238"/>
      <c r="P203" s="237"/>
      <c r="Q203" s="236"/>
      <c r="R203" s="236"/>
      <c r="S203" s="236"/>
    </row>
    <row r="204" spans="1:19" ht="12.75">
      <c r="A204" s="245"/>
      <c r="B204" s="245"/>
      <c r="C204" s="243"/>
      <c r="D204" s="243"/>
      <c r="E204" s="244"/>
      <c r="F204" s="243"/>
      <c r="G204" s="243"/>
      <c r="H204" s="242"/>
      <c r="I204" s="241"/>
      <c r="J204" s="241"/>
      <c r="K204" s="241"/>
      <c r="L204" s="240"/>
      <c r="M204" s="239"/>
      <c r="N204" s="238"/>
      <c r="O204" s="238"/>
      <c r="P204" s="237"/>
      <c r="Q204" s="236"/>
      <c r="R204" s="236"/>
      <c r="S204" s="236"/>
    </row>
    <row r="205" spans="1:19" ht="12.75">
      <c r="A205" s="245"/>
      <c r="B205" s="245"/>
      <c r="C205" s="243"/>
      <c r="D205" s="243"/>
      <c r="E205" s="244"/>
      <c r="F205" s="243"/>
      <c r="G205" s="243"/>
      <c r="H205" s="242"/>
      <c r="I205" s="241"/>
      <c r="J205" s="241"/>
      <c r="K205" s="241"/>
      <c r="L205" s="240"/>
      <c r="M205" s="239"/>
      <c r="N205" s="238"/>
      <c r="O205" s="238"/>
      <c r="P205" s="237"/>
      <c r="Q205" s="236"/>
      <c r="R205" s="236"/>
      <c r="S205" s="236"/>
    </row>
    <row r="206" spans="1:19" ht="12.75">
      <c r="A206" s="245"/>
      <c r="B206" s="245"/>
      <c r="C206" s="243"/>
      <c r="D206" s="243"/>
      <c r="E206" s="244"/>
      <c r="F206" s="243"/>
      <c r="G206" s="243"/>
      <c r="H206" s="242"/>
      <c r="I206" s="241"/>
      <c r="J206" s="241"/>
      <c r="K206" s="241"/>
      <c r="L206" s="240"/>
      <c r="M206" s="239"/>
      <c r="N206" s="238"/>
      <c r="O206" s="238"/>
      <c r="P206" s="237"/>
      <c r="Q206" s="236"/>
      <c r="R206" s="236"/>
      <c r="S206" s="236"/>
    </row>
    <row r="207" spans="1:19" ht="12.75">
      <c r="A207" s="245"/>
      <c r="B207" s="245"/>
      <c r="C207" s="243"/>
      <c r="D207" s="243"/>
      <c r="E207" s="244"/>
      <c r="F207" s="243"/>
      <c r="G207" s="243"/>
      <c r="H207" s="242"/>
      <c r="I207" s="241"/>
      <c r="J207" s="241"/>
      <c r="K207" s="241"/>
      <c r="L207" s="240"/>
      <c r="M207" s="239"/>
      <c r="N207" s="238"/>
      <c r="O207" s="238"/>
      <c r="P207" s="237"/>
      <c r="Q207" s="236"/>
      <c r="R207" s="236"/>
      <c r="S207" s="236"/>
    </row>
    <row r="208" spans="1:19" ht="12.75">
      <c r="A208" s="245"/>
      <c r="B208" s="245"/>
      <c r="C208" s="243"/>
      <c r="D208" s="243"/>
      <c r="E208" s="244"/>
      <c r="F208" s="243"/>
      <c r="G208" s="243"/>
      <c r="H208" s="242"/>
      <c r="I208" s="241"/>
      <c r="J208" s="241"/>
      <c r="K208" s="241"/>
      <c r="L208" s="240"/>
      <c r="M208" s="239"/>
      <c r="N208" s="238"/>
      <c r="O208" s="238"/>
      <c r="P208" s="237"/>
      <c r="Q208" s="236"/>
      <c r="R208" s="236"/>
      <c r="S208" s="236"/>
    </row>
    <row r="209" spans="1:19" ht="12.75">
      <c r="A209" s="245"/>
      <c r="B209" s="245"/>
      <c r="C209" s="243"/>
      <c r="D209" s="243"/>
      <c r="E209" s="244"/>
      <c r="F209" s="243"/>
      <c r="G209" s="243"/>
      <c r="H209" s="242"/>
      <c r="I209" s="241"/>
      <c r="J209" s="241"/>
      <c r="K209" s="241"/>
      <c r="L209" s="240"/>
      <c r="M209" s="239"/>
      <c r="N209" s="238"/>
      <c r="O209" s="238"/>
      <c r="P209" s="237"/>
      <c r="Q209" s="236"/>
      <c r="R209" s="236"/>
      <c r="S209" s="236"/>
    </row>
    <row r="210" spans="1:19" ht="12.75">
      <c r="A210" s="245"/>
      <c r="B210" s="245"/>
      <c r="C210" s="243"/>
      <c r="D210" s="243"/>
      <c r="E210" s="244"/>
      <c r="F210" s="243"/>
      <c r="G210" s="243"/>
      <c r="H210" s="242"/>
      <c r="I210" s="241"/>
      <c r="J210" s="241"/>
      <c r="K210" s="241"/>
      <c r="L210" s="240"/>
      <c r="M210" s="239"/>
      <c r="N210" s="238"/>
      <c r="O210" s="238"/>
      <c r="P210" s="237"/>
      <c r="Q210" s="236"/>
      <c r="R210" s="236"/>
      <c r="S210" s="236"/>
    </row>
    <row r="211" spans="1:19" ht="12.75">
      <c r="A211" s="245"/>
      <c r="B211" s="245"/>
      <c r="C211" s="243"/>
      <c r="D211" s="243"/>
      <c r="E211" s="244"/>
      <c r="F211" s="243"/>
      <c r="G211" s="243"/>
      <c r="H211" s="242"/>
      <c r="I211" s="241"/>
      <c r="J211" s="241"/>
      <c r="K211" s="241"/>
      <c r="L211" s="240"/>
      <c r="M211" s="239"/>
      <c r="N211" s="238"/>
      <c r="O211" s="238"/>
      <c r="P211" s="237"/>
      <c r="Q211" s="236"/>
      <c r="R211" s="236"/>
      <c r="S211" s="236"/>
    </row>
    <row r="212" spans="1:19" ht="12.75">
      <c r="A212" s="245"/>
      <c r="B212" s="245"/>
      <c r="C212" s="243"/>
      <c r="D212" s="243"/>
      <c r="E212" s="244"/>
      <c r="F212" s="243"/>
      <c r="G212" s="243"/>
      <c r="H212" s="242"/>
      <c r="I212" s="241"/>
      <c r="J212" s="241"/>
      <c r="K212" s="241"/>
      <c r="L212" s="240"/>
      <c r="M212" s="239"/>
      <c r="N212" s="238"/>
      <c r="O212" s="238"/>
      <c r="P212" s="237"/>
      <c r="Q212" s="236"/>
      <c r="R212" s="236"/>
      <c r="S212" s="236"/>
    </row>
    <row r="213" spans="1:19" ht="12.75">
      <c r="A213" s="245"/>
      <c r="B213" s="245"/>
      <c r="C213" s="243"/>
      <c r="D213" s="243"/>
      <c r="E213" s="244"/>
      <c r="F213" s="243"/>
      <c r="G213" s="243"/>
      <c r="H213" s="242"/>
      <c r="I213" s="241"/>
      <c r="J213" s="241"/>
      <c r="K213" s="241"/>
      <c r="L213" s="240"/>
      <c r="M213" s="239"/>
      <c r="N213" s="238"/>
      <c r="O213" s="238"/>
      <c r="P213" s="237"/>
      <c r="Q213" s="236"/>
      <c r="R213" s="236"/>
      <c r="S213" s="236"/>
    </row>
    <row r="214" spans="1:19" ht="12.75">
      <c r="A214" s="245"/>
      <c r="B214" s="245"/>
      <c r="C214" s="243"/>
      <c r="D214" s="243"/>
      <c r="E214" s="244"/>
      <c r="F214" s="243"/>
      <c r="G214" s="243"/>
      <c r="H214" s="242"/>
      <c r="I214" s="241"/>
      <c r="J214" s="241"/>
      <c r="K214" s="241"/>
      <c r="L214" s="240"/>
      <c r="M214" s="239"/>
      <c r="N214" s="238"/>
      <c r="O214" s="238"/>
      <c r="P214" s="237"/>
      <c r="Q214" s="236"/>
      <c r="R214" s="236"/>
      <c r="S214" s="236"/>
    </row>
    <row r="215" spans="1:19" ht="12.75">
      <c r="A215" s="245"/>
      <c r="B215" s="245"/>
      <c r="C215" s="243"/>
      <c r="D215" s="243"/>
      <c r="E215" s="244"/>
      <c r="F215" s="243"/>
      <c r="G215" s="243"/>
      <c r="H215" s="242"/>
      <c r="I215" s="241"/>
      <c r="J215" s="241"/>
      <c r="K215" s="241"/>
      <c r="L215" s="240"/>
      <c r="M215" s="239"/>
      <c r="N215" s="238"/>
      <c r="O215" s="238"/>
      <c r="P215" s="237"/>
      <c r="Q215" s="236"/>
      <c r="R215" s="236"/>
      <c r="S215" s="236"/>
    </row>
    <row r="216" spans="1:19" ht="12.75">
      <c r="A216" s="245"/>
      <c r="B216" s="245"/>
      <c r="C216" s="243"/>
      <c r="D216" s="243"/>
      <c r="E216" s="244"/>
      <c r="F216" s="243"/>
      <c r="G216" s="243"/>
      <c r="H216" s="242"/>
      <c r="I216" s="241"/>
      <c r="J216" s="241"/>
      <c r="K216" s="241"/>
      <c r="L216" s="240"/>
      <c r="M216" s="239"/>
      <c r="N216" s="238"/>
      <c r="O216" s="238"/>
      <c r="P216" s="237"/>
      <c r="Q216" s="236"/>
      <c r="R216" s="236"/>
      <c r="S216" s="236"/>
    </row>
    <row r="217" spans="1:19" ht="12.75">
      <c r="A217" s="245"/>
      <c r="B217" s="245"/>
      <c r="C217" s="243"/>
      <c r="D217" s="243"/>
      <c r="E217" s="244"/>
      <c r="F217" s="243"/>
      <c r="G217" s="243"/>
      <c r="H217" s="242"/>
      <c r="I217" s="241"/>
      <c r="J217" s="241"/>
      <c r="K217" s="241"/>
      <c r="L217" s="240"/>
      <c r="M217" s="239"/>
      <c r="N217" s="238"/>
      <c r="O217" s="238"/>
      <c r="P217" s="237"/>
      <c r="Q217" s="236"/>
      <c r="R217" s="236"/>
      <c r="S217" s="236"/>
    </row>
    <row r="218" spans="1:19" ht="12.75">
      <c r="A218" s="245"/>
      <c r="B218" s="245"/>
      <c r="C218" s="243"/>
      <c r="D218" s="243"/>
      <c r="E218" s="244"/>
      <c r="F218" s="243"/>
      <c r="G218" s="243"/>
      <c r="H218" s="242"/>
      <c r="I218" s="241"/>
      <c r="J218" s="241"/>
      <c r="K218" s="241"/>
      <c r="L218" s="240"/>
      <c r="M218" s="239"/>
      <c r="N218" s="238"/>
      <c r="O218" s="238"/>
      <c r="P218" s="237"/>
      <c r="Q218" s="236"/>
      <c r="R218" s="236"/>
      <c r="S218" s="236"/>
    </row>
    <row r="219" spans="1:19" ht="12.75">
      <c r="A219" s="245"/>
      <c r="B219" s="245"/>
      <c r="C219" s="243"/>
      <c r="D219" s="243"/>
      <c r="E219" s="244"/>
      <c r="F219" s="243"/>
      <c r="G219" s="243"/>
      <c r="H219" s="242"/>
      <c r="I219" s="241"/>
      <c r="J219" s="241"/>
      <c r="K219" s="241"/>
      <c r="L219" s="240"/>
      <c r="M219" s="239"/>
      <c r="N219" s="238"/>
      <c r="O219" s="238"/>
      <c r="P219" s="237"/>
      <c r="Q219" s="236"/>
      <c r="R219" s="236"/>
      <c r="S219" s="236"/>
    </row>
    <row r="220" spans="1:19" ht="12.75">
      <c r="A220" s="245"/>
      <c r="B220" s="245"/>
      <c r="C220" s="243"/>
      <c r="D220" s="243"/>
      <c r="E220" s="244"/>
      <c r="F220" s="243"/>
      <c r="G220" s="243"/>
      <c r="H220" s="242"/>
      <c r="I220" s="241"/>
      <c r="J220" s="241"/>
      <c r="K220" s="241"/>
      <c r="L220" s="240"/>
      <c r="M220" s="239"/>
      <c r="N220" s="238"/>
      <c r="O220" s="238"/>
      <c r="P220" s="237"/>
      <c r="Q220" s="236"/>
      <c r="R220" s="236"/>
      <c r="S220" s="236"/>
    </row>
    <row r="221" spans="1:19" ht="12.75">
      <c r="A221" s="245"/>
      <c r="B221" s="245"/>
      <c r="C221" s="243"/>
      <c r="D221" s="243"/>
      <c r="E221" s="244"/>
      <c r="F221" s="243"/>
      <c r="G221" s="243"/>
      <c r="H221" s="242"/>
      <c r="I221" s="241"/>
      <c r="J221" s="241"/>
      <c r="K221" s="241"/>
      <c r="L221" s="240"/>
      <c r="M221" s="239"/>
      <c r="N221" s="238"/>
      <c r="O221" s="238"/>
      <c r="P221" s="237"/>
      <c r="Q221" s="236"/>
      <c r="R221" s="236"/>
      <c r="S221" s="236"/>
    </row>
    <row r="222" spans="1:19" ht="12.75">
      <c r="A222" s="245"/>
      <c r="B222" s="245"/>
      <c r="C222" s="243"/>
      <c r="D222" s="243"/>
      <c r="E222" s="244"/>
      <c r="F222" s="243"/>
      <c r="G222" s="243"/>
      <c r="H222" s="242"/>
      <c r="I222" s="241"/>
      <c r="J222" s="241"/>
      <c r="K222" s="241"/>
      <c r="L222" s="240"/>
      <c r="M222" s="239"/>
      <c r="N222" s="238"/>
      <c r="O222" s="238"/>
      <c r="P222" s="237"/>
      <c r="Q222" s="236"/>
      <c r="R222" s="236"/>
      <c r="S222" s="236"/>
    </row>
    <row r="223" spans="1:19" ht="12.75">
      <c r="A223" s="245"/>
      <c r="B223" s="245"/>
      <c r="C223" s="243"/>
      <c r="D223" s="243"/>
      <c r="E223" s="244"/>
      <c r="F223" s="243"/>
      <c r="G223" s="243"/>
      <c r="H223" s="242"/>
      <c r="I223" s="241"/>
      <c r="J223" s="241"/>
      <c r="K223" s="241"/>
      <c r="L223" s="240"/>
      <c r="M223" s="239"/>
      <c r="N223" s="238"/>
      <c r="O223" s="238"/>
      <c r="P223" s="237"/>
      <c r="Q223" s="236"/>
      <c r="R223" s="236"/>
      <c r="S223" s="236"/>
    </row>
    <row r="224" spans="1:19" ht="12.75">
      <c r="A224" s="245"/>
      <c r="B224" s="245"/>
      <c r="C224" s="243"/>
      <c r="D224" s="243"/>
      <c r="E224" s="244"/>
      <c r="F224" s="243"/>
      <c r="G224" s="243"/>
      <c r="H224" s="242"/>
      <c r="I224" s="241"/>
      <c r="J224" s="241"/>
      <c r="K224" s="241"/>
      <c r="L224" s="240"/>
      <c r="M224" s="239"/>
      <c r="N224" s="238"/>
      <c r="O224" s="238"/>
      <c r="P224" s="237"/>
      <c r="Q224" s="236"/>
      <c r="R224" s="236"/>
      <c r="S224" s="236"/>
    </row>
    <row r="225" spans="1:19" ht="12.75">
      <c r="A225" s="245"/>
      <c r="B225" s="245"/>
      <c r="C225" s="243"/>
      <c r="D225" s="243"/>
      <c r="E225" s="244"/>
      <c r="F225" s="243"/>
      <c r="G225" s="243"/>
      <c r="H225" s="242"/>
      <c r="I225" s="241"/>
      <c r="J225" s="241"/>
      <c r="K225" s="241"/>
      <c r="L225" s="240"/>
      <c r="M225" s="239"/>
      <c r="N225" s="238"/>
      <c r="O225" s="238"/>
      <c r="P225" s="237"/>
      <c r="Q225" s="236"/>
      <c r="R225" s="236"/>
      <c r="S225" s="236"/>
    </row>
    <row r="226" spans="1:19" ht="12.75">
      <c r="A226" s="245"/>
      <c r="B226" s="245"/>
      <c r="C226" s="243"/>
      <c r="D226" s="243"/>
      <c r="E226" s="244"/>
      <c r="F226" s="243"/>
      <c r="G226" s="243"/>
      <c r="H226" s="242"/>
      <c r="I226" s="241"/>
      <c r="J226" s="241"/>
      <c r="K226" s="241"/>
      <c r="L226" s="240"/>
      <c r="M226" s="239"/>
      <c r="N226" s="238"/>
      <c r="O226" s="238"/>
      <c r="P226" s="237"/>
      <c r="Q226" s="236"/>
      <c r="R226" s="236"/>
      <c r="S226" s="236"/>
    </row>
    <row r="227" spans="1:19" ht="12.75">
      <c r="A227" s="245"/>
      <c r="B227" s="245"/>
      <c r="C227" s="243"/>
      <c r="D227" s="243"/>
      <c r="E227" s="244"/>
      <c r="F227" s="243"/>
      <c r="G227" s="243"/>
      <c r="H227" s="242"/>
      <c r="I227" s="241"/>
      <c r="J227" s="241"/>
      <c r="K227" s="241"/>
      <c r="L227" s="240"/>
      <c r="M227" s="239"/>
      <c r="N227" s="238"/>
      <c r="O227" s="238"/>
      <c r="P227" s="237"/>
      <c r="Q227" s="236"/>
      <c r="R227" s="236"/>
      <c r="S227" s="236"/>
    </row>
    <row r="228" spans="1:19" ht="12.75">
      <c r="A228" s="245"/>
      <c r="B228" s="245"/>
      <c r="C228" s="243"/>
      <c r="D228" s="243"/>
      <c r="E228" s="244"/>
      <c r="F228" s="243"/>
      <c r="G228" s="243"/>
      <c r="H228" s="242"/>
      <c r="I228" s="241"/>
      <c r="J228" s="241"/>
      <c r="K228" s="241"/>
      <c r="L228" s="240"/>
      <c r="M228" s="239"/>
      <c r="N228" s="238"/>
      <c r="O228" s="238"/>
      <c r="P228" s="237"/>
      <c r="Q228" s="236"/>
      <c r="R228" s="236"/>
      <c r="S228" s="236"/>
    </row>
    <row r="229" spans="1:19" ht="12.75">
      <c r="A229" s="245"/>
      <c r="B229" s="245"/>
      <c r="C229" s="243"/>
      <c r="D229" s="243"/>
      <c r="E229" s="244"/>
      <c r="F229" s="243"/>
      <c r="G229" s="243"/>
      <c r="H229" s="242"/>
      <c r="I229" s="241"/>
      <c r="J229" s="241"/>
      <c r="K229" s="241"/>
      <c r="L229" s="240"/>
      <c r="M229" s="239"/>
      <c r="N229" s="238"/>
      <c r="O229" s="238"/>
      <c r="P229" s="237"/>
      <c r="Q229" s="236"/>
      <c r="R229" s="236"/>
      <c r="S229" s="236"/>
    </row>
    <row r="230" spans="1:19" ht="12.75">
      <c r="A230" s="245"/>
      <c r="B230" s="245"/>
      <c r="C230" s="243"/>
      <c r="D230" s="243"/>
      <c r="E230" s="244"/>
      <c r="F230" s="243"/>
      <c r="G230" s="243"/>
      <c r="H230" s="242"/>
      <c r="I230" s="241"/>
      <c r="J230" s="241"/>
      <c r="K230" s="241"/>
      <c r="L230" s="240"/>
      <c r="M230" s="239"/>
      <c r="N230" s="238"/>
      <c r="O230" s="238"/>
      <c r="P230" s="237"/>
      <c r="Q230" s="236"/>
      <c r="R230" s="236"/>
      <c r="S230" s="236"/>
    </row>
    <row r="231" spans="1:19" ht="12.75">
      <c r="A231" s="245"/>
      <c r="B231" s="245"/>
      <c r="C231" s="243"/>
      <c r="D231" s="243"/>
      <c r="E231" s="244"/>
      <c r="F231" s="243"/>
      <c r="G231" s="243"/>
      <c r="H231" s="242"/>
      <c r="I231" s="241"/>
      <c r="J231" s="241"/>
      <c r="K231" s="241"/>
      <c r="L231" s="240"/>
      <c r="M231" s="239"/>
      <c r="N231" s="238"/>
      <c r="O231" s="238"/>
      <c r="P231" s="237"/>
      <c r="Q231" s="236"/>
      <c r="R231" s="236"/>
      <c r="S231" s="236"/>
    </row>
    <row r="232" spans="1:19" ht="12.75">
      <c r="A232" s="245"/>
      <c r="B232" s="245"/>
      <c r="C232" s="243"/>
      <c r="D232" s="243"/>
      <c r="E232" s="244"/>
      <c r="F232" s="243"/>
      <c r="G232" s="243"/>
      <c r="H232" s="242"/>
      <c r="I232" s="241"/>
      <c r="J232" s="241"/>
      <c r="K232" s="241"/>
      <c r="L232" s="240"/>
      <c r="M232" s="239"/>
      <c r="N232" s="238"/>
      <c r="O232" s="238"/>
      <c r="P232" s="237"/>
      <c r="Q232" s="236"/>
      <c r="R232" s="236"/>
      <c r="S232" s="236"/>
    </row>
    <row r="233" spans="1:19" ht="12.75">
      <c r="A233" s="245"/>
      <c r="B233" s="245"/>
      <c r="C233" s="243"/>
      <c r="D233" s="243"/>
      <c r="E233" s="244"/>
      <c r="F233" s="243"/>
      <c r="G233" s="243"/>
      <c r="H233" s="242"/>
      <c r="I233" s="241"/>
      <c r="J233" s="241"/>
      <c r="K233" s="241"/>
      <c r="L233" s="240"/>
      <c r="M233" s="239"/>
      <c r="N233" s="238"/>
      <c r="O233" s="238"/>
      <c r="P233" s="237"/>
      <c r="Q233" s="236"/>
      <c r="R233" s="236"/>
      <c r="S233" s="236"/>
    </row>
    <row r="234" spans="1:19" ht="12.75">
      <c r="A234" s="245"/>
      <c r="B234" s="245"/>
      <c r="C234" s="243"/>
      <c r="D234" s="243"/>
      <c r="E234" s="244"/>
      <c r="F234" s="243"/>
      <c r="G234" s="243"/>
      <c r="H234" s="242"/>
      <c r="I234" s="241"/>
      <c r="J234" s="241"/>
      <c r="K234" s="241"/>
      <c r="L234" s="240"/>
      <c r="M234" s="239"/>
      <c r="N234" s="238"/>
      <c r="O234" s="238"/>
      <c r="P234" s="237"/>
      <c r="Q234" s="236"/>
      <c r="R234" s="236"/>
      <c r="S234" s="236"/>
    </row>
    <row r="235" spans="1:19" ht="12.75">
      <c r="A235" s="245"/>
      <c r="B235" s="245"/>
      <c r="C235" s="243"/>
      <c r="D235" s="243"/>
      <c r="E235" s="244"/>
      <c r="F235" s="243"/>
      <c r="G235" s="243"/>
      <c r="H235" s="242"/>
      <c r="I235" s="241"/>
      <c r="J235" s="241"/>
      <c r="K235" s="241"/>
      <c r="L235" s="240"/>
      <c r="M235" s="239"/>
      <c r="N235" s="238"/>
      <c r="O235" s="238"/>
      <c r="P235" s="237"/>
      <c r="Q235" s="236"/>
      <c r="R235" s="236"/>
      <c r="S235" s="236"/>
    </row>
    <row r="236" spans="1:19" ht="12.75">
      <c r="A236" s="245"/>
      <c r="B236" s="245"/>
      <c r="C236" s="243"/>
      <c r="D236" s="243"/>
      <c r="E236" s="244"/>
      <c r="F236" s="243"/>
      <c r="G236" s="243"/>
      <c r="H236" s="242"/>
      <c r="I236" s="241"/>
      <c r="J236" s="241"/>
      <c r="K236" s="241"/>
      <c r="L236" s="240"/>
      <c r="M236" s="239"/>
      <c r="N236" s="238"/>
      <c r="O236" s="238"/>
      <c r="P236" s="237"/>
      <c r="Q236" s="236"/>
      <c r="R236" s="236"/>
      <c r="S236" s="236"/>
    </row>
    <row r="237" spans="1:19" ht="12.75">
      <c r="A237" s="245"/>
      <c r="B237" s="245"/>
      <c r="C237" s="243"/>
      <c r="D237" s="243"/>
      <c r="E237" s="244"/>
      <c r="F237" s="243"/>
      <c r="G237" s="243"/>
      <c r="H237" s="242"/>
      <c r="I237" s="241"/>
      <c r="J237" s="241"/>
      <c r="K237" s="241"/>
      <c r="L237" s="240"/>
      <c r="M237" s="239"/>
      <c r="N237" s="238"/>
      <c r="O237" s="238"/>
      <c r="P237" s="237"/>
      <c r="Q237" s="236"/>
      <c r="R237" s="236"/>
      <c r="S237" s="236"/>
    </row>
    <row r="238" spans="1:19" ht="12.75">
      <c r="A238" s="245"/>
      <c r="B238" s="245"/>
      <c r="C238" s="243"/>
      <c r="D238" s="243"/>
      <c r="E238" s="244"/>
      <c r="F238" s="243"/>
      <c r="G238" s="243"/>
      <c r="H238" s="242"/>
      <c r="I238" s="241"/>
      <c r="J238" s="241"/>
      <c r="K238" s="241"/>
      <c r="L238" s="240"/>
      <c r="M238" s="239"/>
      <c r="N238" s="238"/>
      <c r="O238" s="238"/>
      <c r="P238" s="237"/>
      <c r="Q238" s="236"/>
      <c r="R238" s="236"/>
      <c r="S238" s="236"/>
    </row>
    <row r="239" spans="1:19" ht="12.75">
      <c r="A239" s="245"/>
      <c r="B239" s="245"/>
      <c r="C239" s="243"/>
      <c r="D239" s="243"/>
      <c r="E239" s="244"/>
      <c r="F239" s="243"/>
      <c r="G239" s="243"/>
      <c r="H239" s="242"/>
      <c r="I239" s="241"/>
      <c r="J239" s="241"/>
      <c r="K239" s="241"/>
      <c r="L239" s="240"/>
      <c r="M239" s="239"/>
      <c r="N239" s="238"/>
      <c r="O239" s="238"/>
      <c r="P239" s="237"/>
      <c r="Q239" s="236"/>
      <c r="R239" s="236"/>
      <c r="S239" s="236"/>
    </row>
    <row r="240" spans="1:19" ht="12.75">
      <c r="A240" s="245"/>
      <c r="B240" s="245"/>
      <c r="C240" s="243"/>
      <c r="D240" s="243"/>
      <c r="E240" s="244"/>
      <c r="F240" s="243"/>
      <c r="G240" s="243"/>
      <c r="H240" s="242"/>
      <c r="I240" s="241"/>
      <c r="J240" s="241"/>
      <c r="K240" s="241"/>
      <c r="L240" s="240"/>
      <c r="M240" s="239"/>
      <c r="N240" s="238"/>
      <c r="O240" s="238"/>
      <c r="P240" s="237"/>
      <c r="Q240" s="236"/>
      <c r="R240" s="236"/>
      <c r="S240" s="236"/>
    </row>
    <row r="241" spans="1:19" ht="12.75">
      <c r="A241" s="245"/>
      <c r="B241" s="245"/>
      <c r="C241" s="243"/>
      <c r="D241" s="243"/>
      <c r="E241" s="244"/>
      <c r="F241" s="243"/>
      <c r="G241" s="243"/>
      <c r="H241" s="242"/>
      <c r="I241" s="241"/>
      <c r="J241" s="241"/>
      <c r="K241" s="241"/>
      <c r="L241" s="240"/>
      <c r="M241" s="239"/>
      <c r="N241" s="238"/>
      <c r="O241" s="238"/>
      <c r="P241" s="237"/>
      <c r="Q241" s="236"/>
      <c r="R241" s="236"/>
      <c r="S241" s="236"/>
    </row>
    <row r="242" spans="1:19" ht="12.75">
      <c r="A242" s="245"/>
      <c r="B242" s="245"/>
      <c r="C242" s="243"/>
      <c r="D242" s="243"/>
      <c r="E242" s="244"/>
      <c r="F242" s="243"/>
      <c r="G242" s="243"/>
      <c r="H242" s="242"/>
      <c r="I242" s="241"/>
      <c r="J242" s="241"/>
      <c r="K242" s="241"/>
      <c r="L242" s="240"/>
      <c r="M242" s="239"/>
      <c r="N242" s="238"/>
      <c r="O242" s="238"/>
      <c r="P242" s="237"/>
      <c r="Q242" s="236"/>
      <c r="R242" s="236"/>
      <c r="S242" s="236"/>
    </row>
    <row r="243" spans="1:19" ht="12.75">
      <c r="A243" s="245"/>
      <c r="B243" s="245"/>
      <c r="C243" s="243"/>
      <c r="D243" s="243"/>
      <c r="E243" s="244"/>
      <c r="F243" s="243"/>
      <c r="G243" s="243"/>
      <c r="H243" s="242"/>
      <c r="I243" s="241"/>
      <c r="J243" s="241"/>
      <c r="K243" s="241"/>
      <c r="L243" s="240"/>
      <c r="M243" s="239"/>
      <c r="N243" s="238"/>
      <c r="O243" s="238"/>
      <c r="P243" s="237"/>
      <c r="Q243" s="236"/>
      <c r="R243" s="236"/>
      <c r="S243" s="236"/>
    </row>
    <row r="244" spans="1:19" ht="12.75">
      <c r="A244" s="245"/>
      <c r="B244" s="245"/>
      <c r="C244" s="243"/>
      <c r="D244" s="243"/>
      <c r="E244" s="244"/>
      <c r="F244" s="243"/>
      <c r="G244" s="243"/>
      <c r="H244" s="242"/>
      <c r="I244" s="241"/>
      <c r="J244" s="241"/>
      <c r="K244" s="241"/>
      <c r="L244" s="240"/>
      <c r="M244" s="239"/>
      <c r="N244" s="238"/>
      <c r="O244" s="238"/>
      <c r="P244" s="237"/>
      <c r="Q244" s="236"/>
      <c r="R244" s="236"/>
      <c r="S244" s="236"/>
    </row>
    <row r="245" spans="1:19" ht="12.75">
      <c r="A245" s="245"/>
      <c r="B245" s="245"/>
      <c r="C245" s="243"/>
      <c r="D245" s="243"/>
      <c r="E245" s="244"/>
      <c r="F245" s="243"/>
      <c r="G245" s="243"/>
      <c r="H245" s="242"/>
      <c r="I245" s="241"/>
      <c r="J245" s="241"/>
      <c r="K245" s="241"/>
      <c r="L245" s="240"/>
      <c r="M245" s="239"/>
      <c r="N245" s="238"/>
      <c r="O245" s="238"/>
      <c r="P245" s="237"/>
      <c r="Q245" s="236"/>
      <c r="R245" s="236"/>
      <c r="S245" s="236"/>
    </row>
    <row r="246" spans="1:19" ht="12.75">
      <c r="A246" s="245"/>
      <c r="B246" s="245"/>
      <c r="C246" s="243"/>
      <c r="D246" s="243"/>
      <c r="E246" s="244"/>
      <c r="F246" s="243"/>
      <c r="G246" s="243"/>
      <c r="H246" s="242"/>
      <c r="I246" s="241"/>
      <c r="J246" s="241"/>
      <c r="K246" s="241"/>
      <c r="L246" s="240"/>
      <c r="M246" s="239"/>
      <c r="N246" s="238"/>
      <c r="O246" s="238"/>
      <c r="P246" s="237"/>
      <c r="Q246" s="236"/>
      <c r="R246" s="236"/>
      <c r="S246" s="236"/>
    </row>
    <row r="247" spans="1:19" ht="12.75">
      <c r="A247" s="245"/>
      <c r="B247" s="245"/>
      <c r="C247" s="243"/>
      <c r="D247" s="243"/>
      <c r="E247" s="244"/>
      <c r="F247" s="243"/>
      <c r="G247" s="243"/>
      <c r="H247" s="242"/>
      <c r="I247" s="241"/>
      <c r="J247" s="241"/>
      <c r="K247" s="241"/>
      <c r="L247" s="240"/>
      <c r="M247" s="239"/>
      <c r="N247" s="238"/>
      <c r="O247" s="238"/>
      <c r="P247" s="237"/>
      <c r="Q247" s="236"/>
      <c r="R247" s="236"/>
      <c r="S247" s="236"/>
    </row>
    <row r="248" spans="1:19" ht="12.75">
      <c r="A248" s="245"/>
      <c r="B248" s="245"/>
      <c r="C248" s="243"/>
      <c r="D248" s="243"/>
      <c r="E248" s="244"/>
      <c r="F248" s="243"/>
      <c r="G248" s="243"/>
      <c r="H248" s="242"/>
      <c r="I248" s="241"/>
      <c r="J248" s="241"/>
      <c r="K248" s="241"/>
      <c r="L248" s="240"/>
      <c r="M248" s="239"/>
      <c r="N248" s="238"/>
      <c r="O248" s="238"/>
      <c r="P248" s="237"/>
      <c r="Q248" s="236"/>
      <c r="R248" s="236"/>
      <c r="S248" s="236"/>
    </row>
    <row r="249" spans="1:19" ht="12.75">
      <c r="A249" s="245"/>
      <c r="B249" s="245"/>
      <c r="C249" s="243"/>
      <c r="D249" s="243"/>
      <c r="E249" s="244"/>
      <c r="F249" s="243"/>
      <c r="G249" s="243"/>
      <c r="H249" s="242"/>
      <c r="I249" s="241"/>
      <c r="J249" s="241"/>
      <c r="K249" s="241"/>
      <c r="L249" s="240"/>
      <c r="M249" s="239"/>
      <c r="N249" s="238"/>
      <c r="O249" s="238"/>
      <c r="P249" s="237"/>
      <c r="Q249" s="236"/>
      <c r="R249" s="236"/>
      <c r="S249" s="236"/>
    </row>
    <row r="250" spans="1:19" ht="12.75">
      <c r="A250" s="245"/>
      <c r="B250" s="245"/>
      <c r="C250" s="243"/>
      <c r="D250" s="243"/>
      <c r="E250" s="244"/>
      <c r="F250" s="243"/>
      <c r="G250" s="243"/>
      <c r="H250" s="242"/>
      <c r="I250" s="241"/>
      <c r="J250" s="241"/>
      <c r="K250" s="241"/>
      <c r="L250" s="240"/>
      <c r="M250" s="239"/>
      <c r="N250" s="238"/>
      <c r="O250" s="238"/>
      <c r="P250" s="237"/>
      <c r="Q250" s="236"/>
      <c r="R250" s="236"/>
      <c r="S250" s="236"/>
    </row>
    <row r="251" spans="1:19" ht="12.75">
      <c r="A251" s="245"/>
      <c r="B251" s="245"/>
      <c r="C251" s="243"/>
      <c r="D251" s="243"/>
      <c r="E251" s="244"/>
      <c r="F251" s="243"/>
      <c r="G251" s="243"/>
      <c r="H251" s="242"/>
      <c r="I251" s="241"/>
      <c r="J251" s="241"/>
      <c r="K251" s="241"/>
      <c r="L251" s="240"/>
      <c r="M251" s="239"/>
      <c r="N251" s="238"/>
      <c r="O251" s="238"/>
      <c r="P251" s="237"/>
      <c r="Q251" s="236"/>
      <c r="R251" s="236"/>
      <c r="S251" s="236"/>
    </row>
    <row r="252" spans="1:19" ht="12.75">
      <c r="A252" s="245"/>
      <c r="B252" s="245"/>
      <c r="C252" s="243"/>
      <c r="D252" s="243"/>
      <c r="E252" s="244"/>
      <c r="F252" s="243"/>
      <c r="G252" s="243"/>
      <c r="H252" s="242"/>
      <c r="I252" s="241"/>
      <c r="J252" s="241"/>
      <c r="K252" s="241"/>
      <c r="L252" s="240"/>
      <c r="M252" s="239"/>
      <c r="N252" s="238"/>
      <c r="O252" s="238"/>
      <c r="P252" s="237"/>
      <c r="Q252" s="236"/>
      <c r="R252" s="236"/>
      <c r="S252" s="236"/>
    </row>
    <row r="253" spans="1:19" ht="12.75">
      <c r="A253" s="245"/>
      <c r="B253" s="245"/>
      <c r="C253" s="243"/>
      <c r="D253" s="243"/>
      <c r="E253" s="244"/>
      <c r="F253" s="243"/>
      <c r="G253" s="243"/>
      <c r="H253" s="242"/>
      <c r="I253" s="241"/>
      <c r="J253" s="241"/>
      <c r="K253" s="241"/>
      <c r="L253" s="240"/>
      <c r="M253" s="239"/>
      <c r="N253" s="238"/>
      <c r="O253" s="238"/>
      <c r="P253" s="237"/>
      <c r="Q253" s="236"/>
      <c r="R253" s="236"/>
      <c r="S253" s="236"/>
    </row>
    <row r="254" spans="1:19" ht="12.75">
      <c r="A254" s="245"/>
      <c r="B254" s="245"/>
      <c r="C254" s="243"/>
      <c r="D254" s="243"/>
      <c r="E254" s="244"/>
      <c r="F254" s="243"/>
      <c r="G254" s="243"/>
      <c r="H254" s="242"/>
      <c r="I254" s="241"/>
      <c r="J254" s="241"/>
      <c r="K254" s="241"/>
      <c r="L254" s="240"/>
      <c r="M254" s="239"/>
      <c r="N254" s="238"/>
      <c r="O254" s="238"/>
      <c r="P254" s="237"/>
      <c r="Q254" s="236"/>
      <c r="R254" s="236"/>
      <c r="S254" s="236"/>
    </row>
    <row r="255" spans="1:19" ht="12.75">
      <c r="A255" s="245"/>
      <c r="B255" s="245"/>
      <c r="C255" s="243"/>
      <c r="D255" s="243"/>
      <c r="E255" s="244"/>
      <c r="F255" s="243"/>
      <c r="G255" s="243"/>
      <c r="H255" s="242"/>
      <c r="I255" s="241"/>
      <c r="J255" s="241"/>
      <c r="K255" s="241"/>
      <c r="L255" s="240"/>
      <c r="M255" s="239"/>
      <c r="N255" s="238"/>
      <c r="O255" s="238"/>
      <c r="P255" s="237"/>
      <c r="Q255" s="236"/>
      <c r="R255" s="236"/>
      <c r="S255" s="236"/>
    </row>
    <row r="256" spans="1:19" ht="12.75">
      <c r="A256" s="245"/>
      <c r="B256" s="245"/>
      <c r="C256" s="243"/>
      <c r="D256" s="243"/>
      <c r="E256" s="244"/>
      <c r="F256" s="243"/>
      <c r="G256" s="243"/>
      <c r="H256" s="242"/>
      <c r="I256" s="241"/>
      <c r="J256" s="241"/>
      <c r="K256" s="241"/>
      <c r="L256" s="240"/>
      <c r="M256" s="239"/>
      <c r="N256" s="238"/>
      <c r="O256" s="238"/>
      <c r="P256" s="237"/>
      <c r="Q256" s="236"/>
      <c r="R256" s="236"/>
      <c r="S256" s="236"/>
    </row>
    <row r="257" spans="1:19" ht="12.75">
      <c r="A257" s="245"/>
      <c r="B257" s="245"/>
      <c r="C257" s="243"/>
      <c r="D257" s="243"/>
      <c r="E257" s="244"/>
      <c r="F257" s="243"/>
      <c r="G257" s="243"/>
      <c r="H257" s="242"/>
      <c r="I257" s="241"/>
      <c r="J257" s="241"/>
      <c r="K257" s="241"/>
      <c r="L257" s="240"/>
      <c r="M257" s="239"/>
      <c r="N257" s="238"/>
      <c r="O257" s="238"/>
      <c r="P257" s="237"/>
      <c r="Q257" s="236"/>
      <c r="R257" s="236"/>
      <c r="S257" s="236"/>
    </row>
    <row r="258" spans="1:19" ht="12.75">
      <c r="A258" s="245"/>
      <c r="B258" s="245"/>
      <c r="C258" s="243"/>
      <c r="D258" s="243"/>
      <c r="E258" s="244"/>
      <c r="F258" s="243"/>
      <c r="G258" s="243"/>
      <c r="H258" s="242"/>
      <c r="I258" s="241"/>
      <c r="J258" s="241"/>
      <c r="K258" s="241"/>
      <c r="L258" s="240"/>
      <c r="M258" s="239"/>
      <c r="N258" s="238"/>
      <c r="O258" s="238"/>
      <c r="P258" s="237"/>
      <c r="Q258" s="236"/>
      <c r="R258" s="236"/>
      <c r="S258" s="236"/>
    </row>
    <row r="259" spans="1:19" ht="12.75">
      <c r="A259" s="245"/>
      <c r="B259" s="245"/>
      <c r="C259" s="243"/>
      <c r="D259" s="243"/>
      <c r="E259" s="244"/>
      <c r="F259" s="243"/>
      <c r="G259" s="243"/>
      <c r="H259" s="242"/>
      <c r="I259" s="241"/>
      <c r="J259" s="241"/>
      <c r="K259" s="241"/>
      <c r="L259" s="240"/>
      <c r="M259" s="239"/>
      <c r="N259" s="238"/>
      <c r="O259" s="238"/>
      <c r="P259" s="237"/>
      <c r="Q259" s="236"/>
      <c r="R259" s="236"/>
      <c r="S259" s="236"/>
    </row>
    <row r="260" spans="1:19" ht="12.75">
      <c r="A260" s="245"/>
      <c r="B260" s="245"/>
      <c r="C260" s="243"/>
      <c r="D260" s="243"/>
      <c r="E260" s="244"/>
      <c r="F260" s="243"/>
      <c r="G260" s="243"/>
      <c r="H260" s="242"/>
      <c r="I260" s="241"/>
      <c r="J260" s="241"/>
      <c r="K260" s="241"/>
      <c r="L260" s="240"/>
      <c r="M260" s="239"/>
      <c r="N260" s="238"/>
      <c r="O260" s="238"/>
      <c r="P260" s="237"/>
      <c r="Q260" s="236"/>
      <c r="R260" s="236"/>
      <c r="S260" s="236"/>
    </row>
    <row r="261" spans="1:19" ht="12.75">
      <c r="A261" s="245"/>
      <c r="B261" s="245"/>
      <c r="C261" s="243"/>
      <c r="D261" s="243"/>
      <c r="E261" s="244"/>
      <c r="F261" s="243"/>
      <c r="G261" s="243"/>
      <c r="H261" s="242"/>
      <c r="I261" s="241"/>
      <c r="J261" s="241"/>
      <c r="K261" s="241"/>
      <c r="L261" s="240"/>
      <c r="M261" s="239"/>
      <c r="N261" s="238"/>
      <c r="O261" s="238"/>
      <c r="P261" s="237"/>
      <c r="Q261" s="236"/>
      <c r="R261" s="236"/>
      <c r="S261" s="236"/>
    </row>
    <row r="262" spans="1:19" ht="12.75">
      <c r="A262" s="245"/>
      <c r="B262" s="245"/>
      <c r="C262" s="243"/>
      <c r="D262" s="243"/>
      <c r="E262" s="244"/>
      <c r="F262" s="243"/>
      <c r="G262" s="243"/>
      <c r="H262" s="242"/>
      <c r="I262" s="241"/>
      <c r="J262" s="241"/>
      <c r="K262" s="241"/>
      <c r="L262" s="240"/>
      <c r="M262" s="239"/>
      <c r="N262" s="238"/>
      <c r="O262" s="238"/>
      <c r="P262" s="237"/>
      <c r="Q262" s="236"/>
      <c r="R262" s="236"/>
      <c r="S262" s="236"/>
    </row>
    <row r="263" spans="1:19" ht="12.75">
      <c r="A263" s="245"/>
      <c r="B263" s="245"/>
      <c r="C263" s="243"/>
      <c r="D263" s="243"/>
      <c r="E263" s="244"/>
      <c r="F263" s="243"/>
      <c r="G263" s="243"/>
      <c r="H263" s="242"/>
      <c r="I263" s="241"/>
      <c r="J263" s="241"/>
      <c r="K263" s="241"/>
      <c r="L263" s="240"/>
      <c r="M263" s="239"/>
      <c r="N263" s="238"/>
      <c r="O263" s="238"/>
      <c r="P263" s="237"/>
      <c r="Q263" s="236"/>
      <c r="R263" s="236"/>
      <c r="S263" s="236"/>
    </row>
    <row r="264" spans="1:19" ht="12.75">
      <c r="A264" s="245"/>
      <c r="B264" s="245"/>
      <c r="C264" s="243"/>
      <c r="D264" s="243"/>
      <c r="E264" s="244"/>
      <c r="F264" s="243"/>
      <c r="G264" s="243"/>
      <c r="H264" s="242"/>
      <c r="I264" s="241"/>
      <c r="J264" s="241"/>
      <c r="K264" s="241"/>
      <c r="L264" s="240"/>
      <c r="M264" s="239"/>
      <c r="N264" s="238"/>
      <c r="O264" s="238"/>
      <c r="P264" s="237"/>
      <c r="Q264" s="236"/>
      <c r="R264" s="236"/>
      <c r="S264" s="236"/>
    </row>
    <row r="265" spans="1:19" ht="12.75">
      <c r="A265" s="245"/>
      <c r="B265" s="245"/>
      <c r="C265" s="243"/>
      <c r="D265" s="243"/>
      <c r="E265" s="244"/>
      <c r="F265" s="243"/>
      <c r="G265" s="243"/>
      <c r="H265" s="242"/>
      <c r="I265" s="241"/>
      <c r="J265" s="241"/>
      <c r="K265" s="241"/>
      <c r="L265" s="240"/>
      <c r="M265" s="239"/>
      <c r="N265" s="238"/>
      <c r="O265" s="238"/>
      <c r="P265" s="237"/>
      <c r="Q265" s="236"/>
      <c r="R265" s="236"/>
      <c r="S265" s="236"/>
    </row>
    <row r="266" spans="1:19" ht="12.75">
      <c r="A266" s="245"/>
      <c r="B266" s="245"/>
      <c r="C266" s="243"/>
      <c r="D266" s="243"/>
      <c r="E266" s="244"/>
      <c r="F266" s="243"/>
      <c r="G266" s="243"/>
      <c r="H266" s="242"/>
      <c r="I266" s="241"/>
      <c r="J266" s="241"/>
      <c r="K266" s="241"/>
      <c r="L266" s="240"/>
      <c r="M266" s="239"/>
      <c r="N266" s="238"/>
      <c r="O266" s="238"/>
      <c r="P266" s="237"/>
      <c r="Q266" s="236"/>
      <c r="R266" s="236"/>
      <c r="S266" s="236"/>
    </row>
    <row r="267" spans="1:19" ht="12.75">
      <c r="A267" s="245"/>
      <c r="B267" s="245"/>
      <c r="C267" s="243"/>
      <c r="D267" s="243"/>
      <c r="E267" s="244"/>
      <c r="F267" s="243"/>
      <c r="G267" s="243"/>
      <c r="H267" s="242"/>
      <c r="I267" s="241"/>
      <c r="J267" s="241"/>
      <c r="K267" s="241"/>
      <c r="L267" s="240"/>
      <c r="M267" s="239"/>
      <c r="N267" s="238"/>
      <c r="O267" s="238"/>
      <c r="P267" s="237"/>
      <c r="Q267" s="236"/>
      <c r="R267" s="236"/>
      <c r="S267" s="236"/>
    </row>
    <row r="268" spans="1:19" ht="12.75">
      <c r="A268" s="245"/>
      <c r="B268" s="245"/>
      <c r="C268" s="243"/>
      <c r="D268" s="243"/>
      <c r="E268" s="244"/>
      <c r="F268" s="243"/>
      <c r="G268" s="243"/>
      <c r="H268" s="242"/>
      <c r="I268" s="241"/>
      <c r="J268" s="241"/>
      <c r="K268" s="241"/>
      <c r="L268" s="240"/>
      <c r="M268" s="239"/>
      <c r="N268" s="238"/>
      <c r="O268" s="238"/>
      <c r="P268" s="237"/>
      <c r="Q268" s="236"/>
      <c r="R268" s="236"/>
      <c r="S268" s="236"/>
    </row>
    <row r="269" spans="1:19" ht="12.75">
      <c r="A269" s="245"/>
      <c r="B269" s="245"/>
      <c r="C269" s="243"/>
      <c r="D269" s="243"/>
      <c r="E269" s="244"/>
      <c r="F269" s="243"/>
      <c r="G269" s="243"/>
      <c r="H269" s="242"/>
      <c r="I269" s="241"/>
      <c r="J269" s="241"/>
      <c r="K269" s="241"/>
      <c r="L269" s="240"/>
      <c r="M269" s="239"/>
      <c r="N269" s="238"/>
      <c r="O269" s="238"/>
      <c r="P269" s="237"/>
      <c r="Q269" s="236"/>
      <c r="R269" s="236"/>
      <c r="S269" s="236"/>
    </row>
    <row r="270" spans="1:19" ht="12.75">
      <c r="A270" s="245"/>
      <c r="B270" s="245"/>
      <c r="C270" s="243"/>
      <c r="D270" s="243"/>
      <c r="E270" s="244"/>
      <c r="F270" s="243"/>
      <c r="G270" s="243"/>
      <c r="H270" s="242"/>
      <c r="I270" s="241"/>
      <c r="J270" s="241"/>
      <c r="K270" s="241"/>
      <c r="L270" s="240"/>
      <c r="M270" s="239"/>
      <c r="N270" s="238"/>
      <c r="O270" s="238"/>
      <c r="P270" s="237"/>
      <c r="Q270" s="236"/>
      <c r="R270" s="236"/>
      <c r="S270" s="236"/>
    </row>
    <row r="271" spans="1:19" ht="12.75">
      <c r="A271" s="245"/>
      <c r="B271" s="245"/>
      <c r="C271" s="243"/>
      <c r="D271" s="243"/>
      <c r="E271" s="244"/>
      <c r="F271" s="243"/>
      <c r="G271" s="243"/>
      <c r="H271" s="242"/>
      <c r="I271" s="241"/>
      <c r="J271" s="241"/>
      <c r="K271" s="241"/>
      <c r="L271" s="240"/>
      <c r="M271" s="239"/>
      <c r="N271" s="238"/>
      <c r="O271" s="238"/>
      <c r="P271" s="237"/>
      <c r="Q271" s="236"/>
      <c r="R271" s="236"/>
      <c r="S271" s="236"/>
    </row>
    <row r="272" spans="1:19" ht="12.75">
      <c r="A272" s="245"/>
      <c r="B272" s="245"/>
      <c r="C272" s="243"/>
      <c r="D272" s="243"/>
      <c r="E272" s="244"/>
      <c r="F272" s="243"/>
      <c r="G272" s="243"/>
      <c r="H272" s="242"/>
      <c r="I272" s="241"/>
      <c r="J272" s="241"/>
      <c r="K272" s="241"/>
      <c r="L272" s="240"/>
      <c r="M272" s="239"/>
      <c r="N272" s="238"/>
      <c r="O272" s="238"/>
      <c r="P272" s="237"/>
      <c r="Q272" s="236"/>
      <c r="R272" s="236"/>
      <c r="S272" s="236"/>
    </row>
    <row r="273" spans="1:19" ht="12.75">
      <c r="A273" s="245"/>
      <c r="B273" s="245"/>
      <c r="C273" s="243"/>
      <c r="D273" s="243"/>
      <c r="E273" s="244"/>
      <c r="F273" s="243"/>
      <c r="G273" s="243"/>
      <c r="H273" s="242"/>
      <c r="I273" s="241"/>
      <c r="J273" s="241"/>
      <c r="K273" s="241"/>
      <c r="L273" s="240"/>
      <c r="M273" s="239"/>
      <c r="N273" s="238"/>
      <c r="O273" s="238"/>
      <c r="P273" s="237"/>
      <c r="Q273" s="236"/>
      <c r="R273" s="236"/>
      <c r="S273" s="236"/>
    </row>
    <row r="274" spans="1:19" ht="12.75">
      <c r="A274" s="245"/>
      <c r="B274" s="245"/>
      <c r="C274" s="243"/>
      <c r="D274" s="243"/>
      <c r="E274" s="244"/>
      <c r="F274" s="243"/>
      <c r="G274" s="243"/>
      <c r="H274" s="242"/>
      <c r="I274" s="241"/>
      <c r="J274" s="241"/>
      <c r="K274" s="241"/>
      <c r="L274" s="240"/>
      <c r="M274" s="239"/>
      <c r="N274" s="238"/>
      <c r="O274" s="238"/>
      <c r="P274" s="237"/>
      <c r="Q274" s="236"/>
      <c r="R274" s="236"/>
      <c r="S274" s="236"/>
    </row>
    <row r="275" spans="1:19" ht="12.75">
      <c r="A275" s="245"/>
      <c r="B275" s="245"/>
      <c r="C275" s="243"/>
      <c r="D275" s="243"/>
      <c r="E275" s="244"/>
      <c r="F275" s="243"/>
      <c r="G275" s="243"/>
      <c r="H275" s="242"/>
      <c r="I275" s="241"/>
      <c r="J275" s="241"/>
      <c r="K275" s="241"/>
      <c r="L275" s="240"/>
      <c r="M275" s="239"/>
      <c r="N275" s="238"/>
      <c r="O275" s="238"/>
      <c r="P275" s="237"/>
      <c r="Q275" s="236"/>
      <c r="R275" s="236"/>
      <c r="S275" s="236"/>
    </row>
    <row r="276" spans="1:19" ht="12.75">
      <c r="A276" s="245"/>
      <c r="B276" s="245"/>
      <c r="C276" s="243"/>
      <c r="D276" s="243"/>
      <c r="E276" s="244"/>
      <c r="F276" s="243"/>
      <c r="G276" s="243"/>
      <c r="H276" s="242"/>
      <c r="I276" s="241"/>
      <c r="J276" s="241"/>
      <c r="K276" s="241"/>
      <c r="L276" s="240"/>
      <c r="M276" s="239"/>
      <c r="N276" s="238"/>
      <c r="O276" s="238"/>
      <c r="P276" s="237"/>
      <c r="Q276" s="236"/>
      <c r="R276" s="236"/>
      <c r="S276" s="236"/>
    </row>
    <row r="277" spans="1:19" ht="12.75">
      <c r="A277" s="245"/>
      <c r="B277" s="245"/>
      <c r="C277" s="243"/>
      <c r="D277" s="243"/>
      <c r="E277" s="244"/>
      <c r="F277" s="243"/>
      <c r="G277" s="243"/>
      <c r="H277" s="242"/>
      <c r="I277" s="241"/>
      <c r="J277" s="241"/>
      <c r="K277" s="241"/>
      <c r="L277" s="240"/>
      <c r="M277" s="239"/>
      <c r="N277" s="238"/>
      <c r="O277" s="238"/>
      <c r="P277" s="237"/>
      <c r="Q277" s="236"/>
      <c r="R277" s="236"/>
      <c r="S277" s="236"/>
    </row>
    <row r="278" spans="1:19" ht="12.75">
      <c r="A278" s="245"/>
      <c r="B278" s="245"/>
      <c r="C278" s="243"/>
      <c r="D278" s="243"/>
      <c r="E278" s="244"/>
      <c r="F278" s="243"/>
      <c r="G278" s="243"/>
      <c r="H278" s="242"/>
      <c r="I278" s="241"/>
      <c r="J278" s="241"/>
      <c r="K278" s="241"/>
      <c r="L278" s="240"/>
      <c r="M278" s="239"/>
      <c r="N278" s="238"/>
      <c r="O278" s="238"/>
      <c r="P278" s="237"/>
      <c r="Q278" s="236"/>
      <c r="R278" s="236"/>
      <c r="S278" s="236"/>
    </row>
    <row r="279" spans="1:19" ht="12.75">
      <c r="A279" s="245"/>
      <c r="B279" s="245"/>
      <c r="C279" s="243"/>
      <c r="D279" s="243"/>
      <c r="E279" s="244"/>
      <c r="F279" s="243"/>
      <c r="G279" s="243"/>
      <c r="H279" s="242"/>
      <c r="I279" s="241"/>
      <c r="J279" s="241"/>
      <c r="K279" s="241"/>
      <c r="L279" s="240"/>
      <c r="M279" s="239"/>
      <c r="N279" s="238"/>
      <c r="O279" s="238"/>
      <c r="P279" s="237"/>
      <c r="Q279" s="236"/>
      <c r="R279" s="236"/>
      <c r="S279" s="236"/>
    </row>
    <row r="280" spans="1:19" ht="12.75">
      <c r="A280" s="245"/>
      <c r="B280" s="245"/>
      <c r="C280" s="243"/>
      <c r="D280" s="243"/>
      <c r="E280" s="244"/>
      <c r="F280" s="243"/>
      <c r="G280" s="243"/>
      <c r="H280" s="242"/>
      <c r="I280" s="241"/>
      <c r="J280" s="241"/>
      <c r="K280" s="241"/>
      <c r="L280" s="240"/>
      <c r="M280" s="239"/>
      <c r="N280" s="238"/>
      <c r="O280" s="238"/>
      <c r="P280" s="237"/>
      <c r="Q280" s="236"/>
      <c r="R280" s="236"/>
      <c r="S280" s="236"/>
    </row>
    <row r="281" spans="1:19" ht="12.75">
      <c r="A281" s="245"/>
      <c r="B281" s="245"/>
      <c r="C281" s="243"/>
      <c r="D281" s="243"/>
      <c r="E281" s="244"/>
      <c r="F281" s="243"/>
      <c r="G281" s="243"/>
      <c r="H281" s="242"/>
      <c r="I281" s="241"/>
      <c r="J281" s="241"/>
      <c r="K281" s="241"/>
      <c r="L281" s="240"/>
      <c r="M281" s="239"/>
      <c r="N281" s="238"/>
      <c r="O281" s="238"/>
      <c r="P281" s="237"/>
      <c r="Q281" s="236"/>
      <c r="R281" s="236"/>
      <c r="S281" s="236"/>
    </row>
    <row r="282" spans="1:19" ht="12.75">
      <c r="A282" s="245"/>
      <c r="B282" s="245"/>
      <c r="C282" s="243"/>
      <c r="D282" s="243"/>
      <c r="E282" s="244"/>
      <c r="F282" s="243"/>
      <c r="G282" s="243"/>
      <c r="H282" s="242"/>
      <c r="I282" s="241"/>
      <c r="J282" s="241"/>
      <c r="K282" s="241"/>
      <c r="L282" s="240"/>
      <c r="M282" s="239"/>
      <c r="N282" s="238"/>
      <c r="O282" s="238"/>
      <c r="P282" s="237"/>
      <c r="Q282" s="236"/>
      <c r="R282" s="236"/>
      <c r="S282" s="236"/>
    </row>
    <row r="283" spans="1:19" ht="12.75">
      <c r="A283" s="245"/>
      <c r="B283" s="245"/>
      <c r="C283" s="243"/>
      <c r="D283" s="243"/>
      <c r="E283" s="244"/>
      <c r="F283" s="243"/>
      <c r="G283" s="243"/>
      <c r="H283" s="242"/>
      <c r="I283" s="241"/>
      <c r="J283" s="241"/>
      <c r="K283" s="241"/>
      <c r="L283" s="240"/>
      <c r="M283" s="239"/>
      <c r="N283" s="238"/>
      <c r="O283" s="238"/>
      <c r="P283" s="237"/>
      <c r="Q283" s="236"/>
      <c r="R283" s="236"/>
      <c r="S283" s="236"/>
    </row>
    <row r="284" spans="1:19" ht="12.75">
      <c r="A284" s="245"/>
      <c r="B284" s="245"/>
      <c r="C284" s="243"/>
      <c r="D284" s="243"/>
      <c r="E284" s="244"/>
      <c r="F284" s="243"/>
      <c r="G284" s="243"/>
      <c r="H284" s="242"/>
      <c r="I284" s="241"/>
      <c r="J284" s="241"/>
      <c r="K284" s="241"/>
      <c r="L284" s="240"/>
      <c r="M284" s="239"/>
      <c r="N284" s="238"/>
      <c r="O284" s="238"/>
      <c r="P284" s="237"/>
      <c r="Q284" s="236"/>
      <c r="R284" s="236"/>
      <c r="S284" s="236"/>
    </row>
    <row r="285" spans="1:19" ht="12.75">
      <c r="A285" s="245"/>
      <c r="B285" s="245"/>
      <c r="C285" s="243"/>
      <c r="D285" s="243"/>
      <c r="E285" s="244"/>
      <c r="F285" s="243"/>
      <c r="G285" s="243"/>
      <c r="H285" s="242"/>
      <c r="I285" s="241"/>
      <c r="J285" s="241"/>
      <c r="K285" s="241"/>
      <c r="L285" s="240"/>
      <c r="M285" s="239"/>
      <c r="N285" s="238"/>
      <c r="O285" s="238"/>
      <c r="P285" s="237"/>
      <c r="Q285" s="236"/>
      <c r="R285" s="236"/>
      <c r="S285" s="236"/>
    </row>
    <row r="286" spans="1:19" ht="12.75">
      <c r="A286" s="245"/>
      <c r="B286" s="245"/>
      <c r="C286" s="243"/>
      <c r="D286" s="243"/>
      <c r="E286" s="244"/>
      <c r="F286" s="243"/>
      <c r="G286" s="243"/>
      <c r="H286" s="242"/>
      <c r="I286" s="241"/>
      <c r="J286" s="241"/>
      <c r="K286" s="241"/>
      <c r="L286" s="240"/>
      <c r="M286" s="239"/>
      <c r="N286" s="238"/>
      <c r="O286" s="238"/>
      <c r="P286" s="237"/>
      <c r="Q286" s="236"/>
      <c r="R286" s="236"/>
      <c r="S286" s="236"/>
    </row>
    <row r="287" spans="1:19" ht="12.75">
      <c r="A287" s="245"/>
      <c r="B287" s="245"/>
      <c r="C287" s="243"/>
      <c r="D287" s="243"/>
      <c r="E287" s="244"/>
      <c r="F287" s="243"/>
      <c r="G287" s="243"/>
      <c r="H287" s="242"/>
      <c r="I287" s="241"/>
      <c r="J287" s="241"/>
      <c r="K287" s="241"/>
      <c r="L287" s="240"/>
      <c r="M287" s="239"/>
      <c r="N287" s="238"/>
      <c r="O287" s="238"/>
      <c r="P287" s="237"/>
      <c r="Q287" s="236"/>
      <c r="R287" s="236"/>
      <c r="S287" s="236"/>
    </row>
    <row r="288" spans="1:19" ht="12.75">
      <c r="A288" s="245"/>
      <c r="B288" s="245"/>
      <c r="C288" s="243"/>
      <c r="D288" s="243"/>
      <c r="E288" s="244"/>
      <c r="F288" s="243"/>
      <c r="G288" s="243"/>
      <c r="H288" s="242"/>
      <c r="I288" s="241"/>
      <c r="J288" s="241"/>
      <c r="K288" s="241"/>
      <c r="L288" s="240"/>
      <c r="M288" s="239"/>
      <c r="N288" s="238"/>
      <c r="O288" s="238"/>
      <c r="P288" s="237"/>
      <c r="Q288" s="236"/>
      <c r="R288" s="236"/>
      <c r="S288" s="236"/>
    </row>
    <row r="289" spans="1:19" ht="12.75">
      <c r="A289" s="245"/>
      <c r="B289" s="245"/>
      <c r="C289" s="243"/>
      <c r="D289" s="243"/>
      <c r="E289" s="244"/>
      <c r="F289" s="243"/>
      <c r="G289" s="243"/>
      <c r="H289" s="242"/>
      <c r="I289" s="241"/>
      <c r="J289" s="241"/>
      <c r="K289" s="241"/>
      <c r="L289" s="240"/>
      <c r="M289" s="239"/>
      <c r="N289" s="238"/>
      <c r="O289" s="238"/>
      <c r="P289" s="237"/>
      <c r="Q289" s="236"/>
      <c r="R289" s="236"/>
      <c r="S289" s="236"/>
    </row>
    <row r="290" spans="1:19" ht="12.75">
      <c r="A290" s="245"/>
      <c r="B290" s="245"/>
      <c r="C290" s="243"/>
      <c r="D290" s="243"/>
      <c r="E290" s="244"/>
      <c r="F290" s="243"/>
      <c r="G290" s="243"/>
      <c r="H290" s="242"/>
      <c r="I290" s="241"/>
      <c r="J290" s="241"/>
      <c r="K290" s="241"/>
      <c r="L290" s="240"/>
      <c r="M290" s="239"/>
      <c r="N290" s="238"/>
      <c r="O290" s="238"/>
      <c r="P290" s="237"/>
      <c r="Q290" s="236"/>
      <c r="R290" s="236"/>
      <c r="S290" s="236"/>
    </row>
    <row r="291" spans="1:19" ht="12.75">
      <c r="A291" s="245"/>
      <c r="B291" s="245"/>
      <c r="C291" s="243"/>
      <c r="D291" s="243"/>
      <c r="E291" s="244"/>
      <c r="F291" s="243"/>
      <c r="G291" s="243"/>
      <c r="H291" s="242"/>
      <c r="I291" s="241"/>
      <c r="J291" s="241"/>
      <c r="K291" s="241"/>
      <c r="L291" s="240"/>
      <c r="M291" s="239"/>
      <c r="N291" s="238"/>
      <c r="O291" s="238"/>
      <c r="P291" s="237"/>
      <c r="Q291" s="236"/>
      <c r="R291" s="236"/>
      <c r="S291" s="236"/>
    </row>
    <row r="292" spans="1:19" ht="12.75">
      <c r="A292" s="245"/>
      <c r="B292" s="245"/>
      <c r="C292" s="243"/>
      <c r="D292" s="243"/>
      <c r="E292" s="244"/>
      <c r="F292" s="243"/>
      <c r="G292" s="243"/>
      <c r="H292" s="242"/>
      <c r="I292" s="241"/>
      <c r="J292" s="241"/>
      <c r="K292" s="241"/>
      <c r="L292" s="240"/>
      <c r="M292" s="239"/>
      <c r="N292" s="238"/>
      <c r="O292" s="238"/>
      <c r="P292" s="237"/>
      <c r="Q292" s="236"/>
      <c r="R292" s="236"/>
      <c r="S292" s="236"/>
    </row>
    <row r="293" spans="1:19" ht="12.75">
      <c r="A293" s="245"/>
      <c r="B293" s="245"/>
      <c r="C293" s="243"/>
      <c r="D293" s="243"/>
      <c r="E293" s="244"/>
      <c r="F293" s="243"/>
      <c r="G293" s="243"/>
      <c r="H293" s="242"/>
      <c r="I293" s="241"/>
      <c r="J293" s="241"/>
      <c r="K293" s="241"/>
      <c r="L293" s="240"/>
      <c r="M293" s="239"/>
      <c r="N293" s="238"/>
      <c r="O293" s="238"/>
      <c r="P293" s="237"/>
      <c r="Q293" s="236"/>
      <c r="R293" s="236"/>
      <c r="S293" s="236"/>
    </row>
    <row r="294" spans="1:19" ht="12.75">
      <c r="A294" s="245"/>
      <c r="B294" s="245"/>
      <c r="C294" s="243"/>
      <c r="D294" s="243"/>
      <c r="E294" s="244"/>
      <c r="F294" s="243"/>
      <c r="G294" s="243"/>
      <c r="H294" s="242"/>
      <c r="I294" s="241"/>
      <c r="J294" s="241"/>
      <c r="K294" s="241"/>
      <c r="L294" s="240"/>
      <c r="M294" s="239"/>
      <c r="N294" s="238"/>
      <c r="O294" s="238"/>
      <c r="P294" s="237"/>
      <c r="Q294" s="236"/>
      <c r="R294" s="236"/>
      <c r="S294" s="236"/>
    </row>
    <row r="295" spans="1:19" ht="12.75">
      <c r="A295" s="245"/>
      <c r="B295" s="245"/>
      <c r="C295" s="243"/>
      <c r="D295" s="243"/>
      <c r="E295" s="244"/>
      <c r="F295" s="243"/>
      <c r="G295" s="243"/>
      <c r="H295" s="242"/>
      <c r="I295" s="241"/>
      <c r="J295" s="241"/>
      <c r="K295" s="241"/>
      <c r="L295" s="240"/>
      <c r="M295" s="239"/>
      <c r="N295" s="238"/>
      <c r="O295" s="238"/>
      <c r="P295" s="237"/>
      <c r="Q295" s="236"/>
      <c r="R295" s="236"/>
      <c r="S295" s="236"/>
    </row>
    <row r="296" spans="1:19" ht="12.75">
      <c r="A296" s="245"/>
      <c r="B296" s="245"/>
      <c r="C296" s="243"/>
      <c r="D296" s="243"/>
      <c r="E296" s="244"/>
      <c r="F296" s="243"/>
      <c r="G296" s="243"/>
      <c r="H296" s="242"/>
      <c r="I296" s="241"/>
      <c r="J296" s="241"/>
      <c r="K296" s="241"/>
      <c r="L296" s="240"/>
      <c r="M296" s="239"/>
      <c r="N296" s="238"/>
      <c r="O296" s="238"/>
      <c r="P296" s="237"/>
      <c r="Q296" s="236"/>
      <c r="R296" s="236"/>
      <c r="S296" s="236"/>
    </row>
    <row r="297" spans="1:19" ht="12.75">
      <c r="A297" s="245"/>
      <c r="B297" s="245"/>
      <c r="C297" s="243"/>
      <c r="D297" s="243"/>
      <c r="E297" s="244"/>
      <c r="F297" s="243"/>
      <c r="G297" s="243"/>
      <c r="H297" s="242"/>
      <c r="I297" s="241"/>
      <c r="J297" s="241"/>
      <c r="K297" s="241"/>
      <c r="L297" s="240"/>
      <c r="M297" s="239"/>
      <c r="N297" s="238"/>
      <c r="O297" s="238"/>
      <c r="P297" s="237"/>
      <c r="Q297" s="236"/>
      <c r="R297" s="236"/>
      <c r="S297" s="236"/>
    </row>
    <row r="298" spans="1:19" ht="12.75">
      <c r="A298" s="245"/>
      <c r="B298" s="245"/>
      <c r="C298" s="243"/>
      <c r="D298" s="243"/>
      <c r="E298" s="244"/>
      <c r="F298" s="243"/>
      <c r="G298" s="243"/>
      <c r="H298" s="242"/>
      <c r="I298" s="241"/>
      <c r="J298" s="241"/>
      <c r="K298" s="241"/>
      <c r="L298" s="240"/>
      <c r="M298" s="239"/>
      <c r="N298" s="238"/>
      <c r="O298" s="238"/>
      <c r="P298" s="237"/>
      <c r="Q298" s="236"/>
      <c r="R298" s="236"/>
      <c r="S298" s="236"/>
    </row>
    <row r="299" spans="1:19" ht="12.75">
      <c r="A299" s="245"/>
      <c r="B299" s="245"/>
      <c r="C299" s="243"/>
      <c r="D299" s="243"/>
      <c r="E299" s="244"/>
      <c r="F299" s="243"/>
      <c r="G299" s="243"/>
      <c r="H299" s="242"/>
      <c r="I299" s="241"/>
      <c r="J299" s="241"/>
      <c r="K299" s="241"/>
      <c r="L299" s="240"/>
      <c r="M299" s="239"/>
      <c r="N299" s="238"/>
      <c r="O299" s="238"/>
      <c r="P299" s="237"/>
      <c r="Q299" s="236"/>
      <c r="R299" s="236"/>
      <c r="S299" s="236"/>
    </row>
    <row r="300" spans="1:19" ht="12.75">
      <c r="A300" s="245"/>
      <c r="B300" s="245"/>
      <c r="C300" s="243"/>
      <c r="D300" s="243"/>
      <c r="E300" s="244"/>
      <c r="F300" s="243"/>
      <c r="G300" s="243"/>
      <c r="H300" s="242"/>
      <c r="I300" s="241"/>
      <c r="J300" s="241"/>
      <c r="K300" s="241"/>
      <c r="L300" s="240"/>
      <c r="M300" s="239"/>
      <c r="N300" s="238"/>
      <c r="O300" s="238"/>
      <c r="P300" s="237"/>
      <c r="Q300" s="236"/>
      <c r="R300" s="236"/>
      <c r="S300" s="236"/>
    </row>
    <row r="301" spans="1:19" ht="12.75">
      <c r="A301" s="245"/>
      <c r="B301" s="245"/>
      <c r="C301" s="243"/>
      <c r="D301" s="243"/>
      <c r="E301" s="244"/>
      <c r="F301" s="243"/>
      <c r="G301" s="243"/>
      <c r="H301" s="242"/>
      <c r="I301" s="241"/>
      <c r="J301" s="241"/>
      <c r="K301" s="241"/>
      <c r="L301" s="240"/>
      <c r="M301" s="239"/>
      <c r="N301" s="238"/>
      <c r="O301" s="238"/>
      <c r="P301" s="237"/>
      <c r="Q301" s="236"/>
      <c r="R301" s="236"/>
      <c r="S301" s="236"/>
    </row>
    <row r="302" spans="1:19" ht="12.75">
      <c r="A302" s="245"/>
      <c r="B302" s="245"/>
      <c r="C302" s="243"/>
      <c r="D302" s="243"/>
      <c r="E302" s="244"/>
      <c r="F302" s="243"/>
      <c r="G302" s="243"/>
      <c r="H302" s="242"/>
      <c r="I302" s="241"/>
      <c r="J302" s="241"/>
      <c r="K302" s="241"/>
      <c r="L302" s="240"/>
      <c r="M302" s="239"/>
      <c r="N302" s="238"/>
      <c r="O302" s="238"/>
      <c r="P302" s="237"/>
      <c r="Q302" s="236"/>
      <c r="R302" s="236"/>
      <c r="S302" s="236"/>
    </row>
    <row r="303" spans="1:19" ht="12.75">
      <c r="A303" s="245"/>
      <c r="B303" s="245"/>
      <c r="C303" s="243"/>
      <c r="D303" s="243"/>
      <c r="E303" s="244"/>
      <c r="F303" s="243"/>
      <c r="G303" s="243"/>
      <c r="H303" s="242"/>
      <c r="I303" s="241"/>
      <c r="J303" s="241"/>
      <c r="K303" s="241"/>
      <c r="L303" s="240"/>
      <c r="M303" s="239"/>
      <c r="N303" s="238"/>
      <c r="O303" s="238"/>
      <c r="P303" s="237"/>
      <c r="Q303" s="236"/>
      <c r="R303" s="236"/>
      <c r="S303" s="236"/>
    </row>
    <row r="304" spans="1:19" ht="12.75">
      <c r="A304" s="245"/>
      <c r="B304" s="245"/>
      <c r="C304" s="243"/>
      <c r="D304" s="243"/>
      <c r="E304" s="244"/>
      <c r="F304" s="243"/>
      <c r="G304" s="243"/>
      <c r="H304" s="242"/>
      <c r="I304" s="241"/>
      <c r="J304" s="241"/>
      <c r="K304" s="241"/>
      <c r="L304" s="240"/>
      <c r="M304" s="239"/>
      <c r="N304" s="238"/>
      <c r="O304" s="238"/>
      <c r="P304" s="237"/>
      <c r="Q304" s="236"/>
      <c r="R304" s="236"/>
      <c r="S304" s="236"/>
    </row>
    <row r="305" spans="1:19" ht="12.75">
      <c r="A305" s="245"/>
      <c r="B305" s="245"/>
      <c r="C305" s="243"/>
      <c r="D305" s="243"/>
      <c r="E305" s="244"/>
      <c r="F305" s="243"/>
      <c r="G305" s="243"/>
      <c r="H305" s="242"/>
      <c r="I305" s="241"/>
      <c r="J305" s="241"/>
      <c r="K305" s="241"/>
      <c r="L305" s="240"/>
      <c r="M305" s="239"/>
      <c r="N305" s="238"/>
      <c r="O305" s="238"/>
      <c r="P305" s="237"/>
      <c r="Q305" s="236"/>
      <c r="R305" s="236"/>
      <c r="S305" s="236"/>
    </row>
    <row r="306" spans="1:19" ht="12.75">
      <c r="A306" s="245"/>
      <c r="B306" s="245"/>
      <c r="C306" s="243"/>
      <c r="D306" s="243"/>
      <c r="E306" s="244"/>
      <c r="F306" s="243"/>
      <c r="G306" s="243"/>
      <c r="H306" s="242"/>
      <c r="I306" s="241"/>
      <c r="J306" s="241"/>
      <c r="K306" s="241"/>
      <c r="L306" s="240"/>
      <c r="M306" s="239"/>
      <c r="N306" s="238"/>
      <c r="O306" s="238"/>
      <c r="P306" s="237"/>
      <c r="Q306" s="236"/>
      <c r="R306" s="236"/>
      <c r="S306" s="236"/>
    </row>
    <row r="307" spans="1:19" ht="12.75">
      <c r="A307" s="245"/>
      <c r="B307" s="245"/>
      <c r="C307" s="243"/>
      <c r="D307" s="243"/>
      <c r="E307" s="244"/>
      <c r="F307" s="243"/>
      <c r="G307" s="243"/>
      <c r="H307" s="242"/>
      <c r="I307" s="241"/>
      <c r="J307" s="241"/>
      <c r="K307" s="241"/>
      <c r="L307" s="240"/>
      <c r="M307" s="239"/>
      <c r="N307" s="238"/>
      <c r="O307" s="238"/>
      <c r="P307" s="237"/>
      <c r="Q307" s="236"/>
      <c r="R307" s="236"/>
      <c r="S307" s="236"/>
    </row>
    <row r="308" spans="1:19" ht="12.75">
      <c r="A308" s="245"/>
      <c r="B308" s="245"/>
      <c r="C308" s="243"/>
      <c r="D308" s="243"/>
      <c r="E308" s="244"/>
      <c r="F308" s="243"/>
      <c r="G308" s="243"/>
      <c r="H308" s="242"/>
      <c r="I308" s="241"/>
      <c r="J308" s="241"/>
      <c r="K308" s="241"/>
      <c r="L308" s="240"/>
      <c r="M308" s="239"/>
      <c r="N308" s="238"/>
      <c r="O308" s="238"/>
      <c r="P308" s="237"/>
      <c r="Q308" s="236"/>
      <c r="R308" s="236"/>
      <c r="S308" s="236"/>
    </row>
    <row r="309" spans="1:19" ht="12.75">
      <c r="A309" s="245"/>
      <c r="B309" s="245"/>
      <c r="C309" s="243"/>
      <c r="D309" s="243"/>
      <c r="E309" s="244"/>
      <c r="F309" s="243"/>
      <c r="G309" s="243"/>
      <c r="H309" s="242"/>
      <c r="I309" s="241"/>
      <c r="J309" s="241"/>
      <c r="K309" s="241"/>
      <c r="L309" s="240"/>
      <c r="M309" s="239"/>
      <c r="N309" s="238"/>
      <c r="O309" s="238"/>
      <c r="P309" s="237"/>
      <c r="Q309" s="236"/>
      <c r="R309" s="236"/>
      <c r="S309" s="236"/>
    </row>
    <row r="310" spans="1:19" ht="12.75">
      <c r="A310" s="245"/>
      <c r="B310" s="245"/>
      <c r="C310" s="243"/>
      <c r="D310" s="243"/>
      <c r="E310" s="244"/>
      <c r="F310" s="243"/>
      <c r="G310" s="243"/>
      <c r="H310" s="242"/>
      <c r="I310" s="241"/>
      <c r="J310" s="241"/>
      <c r="K310" s="241"/>
      <c r="L310" s="240"/>
      <c r="M310" s="239"/>
      <c r="N310" s="238"/>
      <c r="O310" s="238"/>
      <c r="P310" s="237"/>
      <c r="Q310" s="236"/>
      <c r="R310" s="236"/>
      <c r="S310" s="236"/>
    </row>
    <row r="311" spans="1:19" ht="12.75">
      <c r="A311" s="245"/>
      <c r="B311" s="245"/>
      <c r="C311" s="243"/>
      <c r="D311" s="243"/>
      <c r="E311" s="244"/>
      <c r="F311" s="243"/>
      <c r="G311" s="243"/>
      <c r="H311" s="242"/>
      <c r="I311" s="241"/>
      <c r="J311" s="241"/>
      <c r="K311" s="241"/>
      <c r="L311" s="240"/>
      <c r="M311" s="239"/>
      <c r="N311" s="238"/>
      <c r="O311" s="238"/>
      <c r="P311" s="237"/>
      <c r="Q311" s="236"/>
      <c r="R311" s="236"/>
      <c r="S311" s="236"/>
    </row>
    <row r="312" spans="1:19" ht="12.75">
      <c r="A312" s="245"/>
      <c r="B312" s="245"/>
      <c r="C312" s="243"/>
      <c r="D312" s="243"/>
      <c r="E312" s="244"/>
      <c r="F312" s="243"/>
      <c r="G312" s="243"/>
      <c r="H312" s="242"/>
      <c r="I312" s="241"/>
      <c r="J312" s="241"/>
      <c r="K312" s="241"/>
      <c r="L312" s="240"/>
      <c r="M312" s="239"/>
      <c r="N312" s="238"/>
      <c r="O312" s="238"/>
      <c r="P312" s="237"/>
      <c r="Q312" s="236"/>
      <c r="R312" s="236"/>
      <c r="S312" s="236"/>
    </row>
    <row r="313" spans="1:19" ht="12.75">
      <c r="A313" s="245"/>
      <c r="B313" s="245"/>
      <c r="C313" s="243"/>
      <c r="D313" s="243"/>
      <c r="E313" s="244"/>
      <c r="F313" s="243"/>
      <c r="G313" s="243"/>
      <c r="H313" s="242"/>
      <c r="I313" s="241"/>
      <c r="J313" s="241"/>
      <c r="K313" s="241"/>
      <c r="L313" s="240"/>
      <c r="M313" s="239"/>
      <c r="N313" s="238"/>
      <c r="O313" s="238"/>
      <c r="P313" s="237"/>
      <c r="Q313" s="236"/>
      <c r="R313" s="236"/>
      <c r="S313" s="236"/>
    </row>
    <row r="314" spans="1:19" ht="12.75">
      <c r="A314" s="245"/>
      <c r="B314" s="245"/>
      <c r="C314" s="243"/>
      <c r="D314" s="243"/>
      <c r="E314" s="244"/>
      <c r="F314" s="243"/>
      <c r="G314" s="243"/>
      <c r="H314" s="242"/>
      <c r="I314" s="241"/>
      <c r="J314" s="241"/>
      <c r="K314" s="241"/>
      <c r="L314" s="240"/>
      <c r="M314" s="239"/>
      <c r="N314" s="238"/>
      <c r="O314" s="238"/>
      <c r="P314" s="237"/>
      <c r="Q314" s="236"/>
      <c r="R314" s="236"/>
      <c r="S314" s="236"/>
    </row>
    <row r="315" spans="1:19" ht="12.75">
      <c r="A315" s="245"/>
      <c r="B315" s="245"/>
      <c r="C315" s="243"/>
      <c r="D315" s="243"/>
      <c r="E315" s="244"/>
      <c r="F315" s="243"/>
      <c r="G315" s="243"/>
      <c r="H315" s="242"/>
      <c r="I315" s="241"/>
      <c r="J315" s="241"/>
      <c r="K315" s="241"/>
      <c r="L315" s="240"/>
      <c r="M315" s="239"/>
      <c r="N315" s="238"/>
      <c r="O315" s="238"/>
      <c r="P315" s="237"/>
      <c r="Q315" s="236"/>
      <c r="R315" s="236"/>
      <c r="S315" s="236"/>
    </row>
    <row r="316" spans="1:19" ht="12.75">
      <c r="A316" s="245"/>
      <c r="B316" s="245"/>
      <c r="C316" s="243"/>
      <c r="D316" s="243"/>
      <c r="E316" s="244"/>
      <c r="F316" s="243"/>
      <c r="G316" s="243"/>
      <c r="H316" s="242"/>
      <c r="I316" s="241"/>
      <c r="J316" s="241"/>
      <c r="K316" s="241"/>
      <c r="L316" s="240"/>
      <c r="M316" s="239"/>
      <c r="N316" s="238"/>
      <c r="O316" s="238"/>
      <c r="P316" s="237"/>
      <c r="Q316" s="236"/>
      <c r="R316" s="236"/>
      <c r="S316" s="236"/>
    </row>
    <row r="317" spans="1:19" ht="12.75">
      <c r="A317" s="245"/>
      <c r="B317" s="245"/>
      <c r="C317" s="243"/>
      <c r="D317" s="243"/>
      <c r="E317" s="244"/>
      <c r="F317" s="243"/>
      <c r="G317" s="243"/>
      <c r="H317" s="242"/>
      <c r="I317" s="241"/>
      <c r="J317" s="241"/>
      <c r="K317" s="241"/>
      <c r="L317" s="240"/>
      <c r="M317" s="239"/>
      <c r="N317" s="238"/>
      <c r="O317" s="238"/>
      <c r="P317" s="237"/>
      <c r="Q317" s="236"/>
      <c r="R317" s="236"/>
      <c r="S317" s="236"/>
    </row>
    <row r="318" spans="1:19" ht="12.75">
      <c r="A318" s="245"/>
      <c r="B318" s="245"/>
      <c r="C318" s="243"/>
      <c r="D318" s="243"/>
      <c r="E318" s="244"/>
      <c r="F318" s="243"/>
      <c r="G318" s="243"/>
      <c r="H318" s="242"/>
      <c r="I318" s="241"/>
      <c r="J318" s="241"/>
      <c r="K318" s="241"/>
      <c r="L318" s="240"/>
      <c r="M318" s="239"/>
      <c r="N318" s="238"/>
      <c r="O318" s="238"/>
      <c r="P318" s="237"/>
      <c r="Q318" s="236"/>
      <c r="R318" s="236"/>
      <c r="S318" s="236"/>
    </row>
    <row r="319" spans="1:19" ht="12.75">
      <c r="A319" s="245"/>
      <c r="B319" s="245"/>
      <c r="C319" s="243"/>
      <c r="D319" s="243"/>
      <c r="E319" s="244"/>
      <c r="F319" s="243"/>
      <c r="G319" s="243"/>
      <c r="H319" s="242"/>
      <c r="I319" s="241"/>
      <c r="J319" s="241"/>
      <c r="K319" s="241"/>
      <c r="L319" s="240"/>
      <c r="M319" s="239"/>
      <c r="N319" s="238"/>
      <c r="O319" s="238"/>
      <c r="P319" s="237"/>
      <c r="Q319" s="236"/>
      <c r="R319" s="236"/>
      <c r="S319" s="236"/>
    </row>
    <row r="320" spans="1:19" ht="12.75">
      <c r="A320" s="245"/>
      <c r="B320" s="245"/>
      <c r="C320" s="243"/>
      <c r="D320" s="243"/>
      <c r="E320" s="244"/>
      <c r="F320" s="243"/>
      <c r="G320" s="243"/>
      <c r="H320" s="242"/>
      <c r="I320" s="241"/>
      <c r="J320" s="241"/>
      <c r="K320" s="241"/>
      <c r="L320" s="240"/>
      <c r="M320" s="239"/>
      <c r="N320" s="238"/>
      <c r="O320" s="238"/>
      <c r="P320" s="237"/>
      <c r="Q320" s="236"/>
      <c r="R320" s="236"/>
      <c r="S320" s="236"/>
    </row>
    <row r="321" spans="1:19" ht="12.75">
      <c r="A321" s="245"/>
      <c r="B321" s="245"/>
      <c r="C321" s="243"/>
      <c r="D321" s="243"/>
      <c r="E321" s="244"/>
      <c r="F321" s="243"/>
      <c r="G321" s="243"/>
      <c r="H321" s="242"/>
      <c r="I321" s="241"/>
      <c r="J321" s="241"/>
      <c r="K321" s="241"/>
      <c r="L321" s="240"/>
      <c r="M321" s="239"/>
      <c r="N321" s="238"/>
      <c r="O321" s="238"/>
      <c r="P321" s="237"/>
      <c r="Q321" s="236"/>
      <c r="R321" s="236"/>
      <c r="S321" s="236"/>
    </row>
    <row r="322" spans="1:19" ht="12.75">
      <c r="A322" s="245"/>
      <c r="B322" s="245"/>
      <c r="C322" s="243"/>
      <c r="D322" s="243"/>
      <c r="E322" s="244"/>
      <c r="F322" s="243"/>
      <c r="G322" s="243"/>
      <c r="H322" s="242"/>
      <c r="I322" s="241"/>
      <c r="J322" s="241"/>
      <c r="K322" s="241"/>
      <c r="L322" s="240"/>
      <c r="M322" s="239"/>
      <c r="N322" s="238"/>
      <c r="O322" s="238"/>
      <c r="P322" s="237"/>
      <c r="Q322" s="236"/>
      <c r="R322" s="236"/>
      <c r="S322" s="236"/>
    </row>
    <row r="323" spans="1:19" ht="12.75">
      <c r="A323" s="245"/>
      <c r="B323" s="245"/>
      <c r="C323" s="243"/>
      <c r="D323" s="243"/>
      <c r="E323" s="244"/>
      <c r="F323" s="243"/>
      <c r="G323" s="243"/>
      <c r="H323" s="242"/>
      <c r="I323" s="241"/>
      <c r="J323" s="241"/>
      <c r="K323" s="241"/>
      <c r="L323" s="240"/>
      <c r="M323" s="239"/>
      <c r="N323" s="238"/>
      <c r="O323" s="238"/>
      <c r="P323" s="237"/>
      <c r="Q323" s="236"/>
      <c r="R323" s="236"/>
      <c r="S323" s="236"/>
    </row>
    <row r="324" spans="1:19" ht="12.75">
      <c r="A324" s="245"/>
      <c r="B324" s="245"/>
      <c r="C324" s="243"/>
      <c r="D324" s="243"/>
      <c r="E324" s="244"/>
      <c r="F324" s="243"/>
      <c r="G324" s="243"/>
      <c r="H324" s="242"/>
      <c r="I324" s="241"/>
      <c r="J324" s="241"/>
      <c r="K324" s="241"/>
      <c r="L324" s="240"/>
      <c r="M324" s="239"/>
      <c r="N324" s="238"/>
      <c r="O324" s="238"/>
      <c r="P324" s="237"/>
      <c r="Q324" s="236"/>
      <c r="R324" s="236"/>
      <c r="S324" s="236"/>
    </row>
    <row r="325" spans="1:19" ht="12.75">
      <c r="A325" s="245"/>
      <c r="B325" s="245"/>
      <c r="C325" s="243"/>
      <c r="D325" s="243"/>
      <c r="E325" s="244"/>
      <c r="F325" s="243"/>
      <c r="G325" s="243"/>
      <c r="H325" s="242"/>
      <c r="I325" s="241"/>
      <c r="J325" s="241"/>
      <c r="K325" s="241"/>
      <c r="L325" s="240"/>
      <c r="M325" s="239"/>
      <c r="N325" s="238"/>
      <c r="O325" s="238"/>
      <c r="P325" s="237"/>
      <c r="Q325" s="236"/>
      <c r="R325" s="236"/>
      <c r="S325" s="236"/>
    </row>
    <row r="326" spans="1:19" ht="12.75">
      <c r="A326" s="245"/>
      <c r="B326" s="245"/>
      <c r="C326" s="243"/>
      <c r="D326" s="243"/>
      <c r="E326" s="244"/>
      <c r="F326" s="243"/>
      <c r="G326" s="243"/>
      <c r="H326" s="242"/>
      <c r="I326" s="241"/>
      <c r="J326" s="241"/>
      <c r="K326" s="241"/>
      <c r="L326" s="240"/>
      <c r="M326" s="239"/>
      <c r="N326" s="238"/>
      <c r="O326" s="238"/>
      <c r="P326" s="237"/>
      <c r="Q326" s="236"/>
      <c r="R326" s="236"/>
      <c r="S326" s="236"/>
    </row>
    <row r="327" spans="1:19" ht="12.75">
      <c r="A327" s="245"/>
      <c r="B327" s="245"/>
      <c r="C327" s="243"/>
      <c r="D327" s="243"/>
      <c r="E327" s="244"/>
      <c r="F327" s="243"/>
      <c r="G327" s="243"/>
      <c r="H327" s="242"/>
      <c r="I327" s="241"/>
      <c r="J327" s="241"/>
      <c r="K327" s="241"/>
      <c r="L327" s="240"/>
      <c r="M327" s="239"/>
      <c r="N327" s="238"/>
      <c r="O327" s="238"/>
      <c r="P327" s="237"/>
      <c r="Q327" s="236"/>
      <c r="R327" s="236"/>
      <c r="S327" s="236"/>
    </row>
    <row r="328" spans="1:19" ht="12.75">
      <c r="A328" s="245"/>
      <c r="B328" s="245"/>
      <c r="C328" s="243"/>
      <c r="D328" s="243"/>
      <c r="E328" s="244"/>
      <c r="F328" s="243"/>
      <c r="G328" s="243"/>
      <c r="H328" s="242"/>
      <c r="I328" s="241"/>
      <c r="J328" s="241"/>
      <c r="K328" s="241"/>
      <c r="L328" s="240"/>
      <c r="M328" s="239"/>
      <c r="N328" s="238"/>
      <c r="O328" s="238"/>
      <c r="P328" s="237"/>
      <c r="Q328" s="236"/>
      <c r="R328" s="236"/>
      <c r="S328" s="236"/>
    </row>
    <row r="329" spans="1:19" ht="12.75">
      <c r="A329" s="245"/>
      <c r="B329" s="245"/>
      <c r="C329" s="243"/>
      <c r="D329" s="243"/>
      <c r="E329" s="244"/>
      <c r="F329" s="243"/>
      <c r="G329" s="243"/>
      <c r="H329" s="242"/>
      <c r="I329" s="241"/>
      <c r="J329" s="241"/>
      <c r="K329" s="241"/>
      <c r="L329" s="240"/>
      <c r="M329" s="239"/>
      <c r="N329" s="238"/>
      <c r="O329" s="238"/>
      <c r="P329" s="237"/>
      <c r="Q329" s="236"/>
      <c r="R329" s="236"/>
      <c r="S329" s="236"/>
    </row>
    <row r="330" spans="1:19" ht="12.75">
      <c r="A330" s="245"/>
      <c r="B330" s="245"/>
      <c r="C330" s="243"/>
      <c r="D330" s="243"/>
      <c r="E330" s="244"/>
      <c r="F330" s="243"/>
      <c r="G330" s="243"/>
      <c r="H330" s="242"/>
      <c r="I330" s="241"/>
      <c r="J330" s="241"/>
      <c r="K330" s="241"/>
      <c r="L330" s="240"/>
      <c r="M330" s="239"/>
      <c r="N330" s="238"/>
      <c r="O330" s="238"/>
      <c r="P330" s="237"/>
      <c r="Q330" s="236"/>
      <c r="R330" s="236"/>
      <c r="S330" s="236"/>
    </row>
    <row r="331" spans="1:19" ht="12.75">
      <c r="A331" s="245"/>
      <c r="B331" s="245"/>
      <c r="C331" s="243"/>
      <c r="D331" s="243"/>
      <c r="E331" s="244"/>
      <c r="F331" s="243"/>
      <c r="G331" s="243"/>
      <c r="H331" s="242"/>
      <c r="I331" s="241"/>
      <c r="J331" s="241"/>
      <c r="K331" s="241"/>
      <c r="L331" s="240"/>
      <c r="M331" s="239"/>
      <c r="N331" s="238"/>
      <c r="O331" s="238"/>
      <c r="P331" s="237"/>
      <c r="Q331" s="236"/>
      <c r="R331" s="236"/>
      <c r="S331" s="236"/>
    </row>
    <row r="332" spans="1:19" ht="12.75">
      <c r="A332" s="245"/>
      <c r="B332" s="245"/>
      <c r="C332" s="243"/>
      <c r="D332" s="243"/>
      <c r="E332" s="244"/>
      <c r="F332" s="243"/>
      <c r="G332" s="243"/>
      <c r="H332" s="242"/>
      <c r="I332" s="241"/>
      <c r="J332" s="241"/>
      <c r="K332" s="241"/>
      <c r="L332" s="240"/>
      <c r="M332" s="239"/>
      <c r="N332" s="238"/>
      <c r="O332" s="238"/>
      <c r="P332" s="237"/>
      <c r="Q332" s="236"/>
      <c r="R332" s="236"/>
      <c r="S332" s="236"/>
    </row>
    <row r="333" spans="1:19" ht="12.75">
      <c r="A333" s="245"/>
      <c r="B333" s="245"/>
      <c r="C333" s="243"/>
      <c r="D333" s="243"/>
      <c r="E333" s="244"/>
      <c r="F333" s="243"/>
      <c r="G333" s="243"/>
      <c r="H333" s="242"/>
      <c r="I333" s="241"/>
      <c r="J333" s="241"/>
      <c r="K333" s="241"/>
      <c r="L333" s="240"/>
      <c r="M333" s="239"/>
      <c r="N333" s="238"/>
      <c r="O333" s="238"/>
      <c r="P333" s="237"/>
      <c r="Q333" s="236"/>
      <c r="R333" s="236"/>
      <c r="S333" s="236"/>
    </row>
    <row r="334" spans="1:19" ht="12.75">
      <c r="A334" s="245"/>
      <c r="B334" s="245"/>
      <c r="C334" s="243"/>
      <c r="D334" s="243"/>
      <c r="E334" s="244"/>
      <c r="F334" s="243"/>
      <c r="G334" s="243"/>
      <c r="H334" s="242"/>
      <c r="I334" s="241"/>
      <c r="J334" s="241"/>
      <c r="K334" s="241"/>
      <c r="L334" s="240"/>
      <c r="M334" s="239"/>
      <c r="N334" s="238"/>
      <c r="O334" s="238"/>
      <c r="P334" s="237"/>
      <c r="Q334" s="236"/>
      <c r="R334" s="236"/>
      <c r="S334" s="236"/>
    </row>
    <row r="335" spans="1:19" ht="12.75">
      <c r="A335" s="245"/>
      <c r="B335" s="245"/>
      <c r="C335" s="243"/>
      <c r="D335" s="243"/>
      <c r="E335" s="244"/>
      <c r="F335" s="243"/>
      <c r="G335" s="243"/>
      <c r="H335" s="242"/>
      <c r="I335" s="241"/>
      <c r="J335" s="241"/>
      <c r="K335" s="241"/>
      <c r="L335" s="240"/>
      <c r="M335" s="239"/>
      <c r="N335" s="238"/>
      <c r="O335" s="238"/>
      <c r="P335" s="237"/>
      <c r="Q335" s="236"/>
      <c r="R335" s="236"/>
      <c r="S335" s="236"/>
    </row>
    <row r="336" spans="1:19" ht="12.75">
      <c r="A336" s="245"/>
      <c r="B336" s="245"/>
      <c r="C336" s="243"/>
      <c r="D336" s="243"/>
      <c r="E336" s="244"/>
      <c r="F336" s="243"/>
      <c r="G336" s="243"/>
      <c r="H336" s="242"/>
      <c r="I336" s="241"/>
      <c r="J336" s="241"/>
      <c r="K336" s="241"/>
      <c r="L336" s="240"/>
      <c r="M336" s="239"/>
      <c r="N336" s="238"/>
      <c r="O336" s="238"/>
      <c r="P336" s="237"/>
      <c r="Q336" s="236"/>
      <c r="R336" s="236"/>
      <c r="S336" s="236"/>
    </row>
    <row r="337" spans="1:19" ht="12.75">
      <c r="A337" s="245"/>
      <c r="B337" s="245"/>
      <c r="C337" s="243"/>
      <c r="D337" s="243"/>
      <c r="E337" s="244"/>
      <c r="F337" s="243"/>
      <c r="G337" s="243"/>
      <c r="H337" s="242"/>
      <c r="I337" s="241"/>
      <c r="J337" s="241"/>
      <c r="K337" s="241"/>
      <c r="L337" s="240"/>
      <c r="M337" s="239"/>
      <c r="N337" s="238"/>
      <c r="O337" s="238"/>
      <c r="P337" s="237"/>
      <c r="Q337" s="236"/>
      <c r="R337" s="236"/>
      <c r="S337" s="236"/>
    </row>
    <row r="338" spans="1:19" ht="12.75">
      <c r="A338" s="245"/>
      <c r="B338" s="245"/>
      <c r="C338" s="243"/>
      <c r="D338" s="243"/>
      <c r="E338" s="244"/>
      <c r="F338" s="243"/>
      <c r="G338" s="243"/>
      <c r="H338" s="242"/>
      <c r="I338" s="241"/>
      <c r="J338" s="241"/>
      <c r="K338" s="241"/>
      <c r="L338" s="240"/>
      <c r="M338" s="239"/>
      <c r="N338" s="238"/>
      <c r="O338" s="238"/>
      <c r="P338" s="237"/>
      <c r="Q338" s="236"/>
      <c r="R338" s="236"/>
      <c r="S338" s="236"/>
    </row>
    <row r="339" spans="1:19" ht="12.75">
      <c r="A339" s="245"/>
      <c r="B339" s="245"/>
      <c r="C339" s="243"/>
      <c r="D339" s="243"/>
      <c r="E339" s="244"/>
      <c r="F339" s="243"/>
      <c r="G339" s="243"/>
      <c r="H339" s="242"/>
      <c r="I339" s="241"/>
      <c r="J339" s="241"/>
      <c r="K339" s="241"/>
      <c r="L339" s="240"/>
      <c r="M339" s="239"/>
      <c r="N339" s="238"/>
      <c r="O339" s="238"/>
      <c r="P339" s="237"/>
      <c r="Q339" s="236"/>
      <c r="R339" s="236"/>
      <c r="S339" s="236"/>
    </row>
    <row r="340" spans="1:19" ht="12.75">
      <c r="A340" s="245"/>
      <c r="B340" s="245"/>
      <c r="C340" s="243"/>
      <c r="D340" s="243"/>
      <c r="E340" s="244"/>
      <c r="F340" s="243"/>
      <c r="G340" s="243"/>
      <c r="H340" s="242"/>
      <c r="I340" s="241"/>
      <c r="J340" s="241"/>
      <c r="K340" s="241"/>
      <c r="L340" s="240"/>
      <c r="M340" s="239"/>
      <c r="N340" s="238"/>
      <c r="O340" s="238"/>
      <c r="P340" s="237"/>
      <c r="Q340" s="236"/>
      <c r="R340" s="236"/>
      <c r="S340" s="236"/>
    </row>
    <row r="341" spans="1:19" ht="12.75">
      <c r="A341" s="245"/>
      <c r="B341" s="245"/>
      <c r="C341" s="243"/>
      <c r="D341" s="243"/>
      <c r="E341" s="244"/>
      <c r="F341" s="243"/>
      <c r="G341" s="243"/>
      <c r="H341" s="242"/>
      <c r="I341" s="241"/>
      <c r="J341" s="241"/>
      <c r="K341" s="241"/>
      <c r="L341" s="240"/>
      <c r="M341" s="239"/>
      <c r="N341" s="238"/>
      <c r="O341" s="238"/>
      <c r="P341" s="237"/>
      <c r="Q341" s="236"/>
      <c r="R341" s="236"/>
      <c r="S341" s="236"/>
    </row>
    <row r="342" spans="1:19" ht="12.75">
      <c r="A342" s="245"/>
      <c r="B342" s="245"/>
      <c r="C342" s="243"/>
      <c r="D342" s="243"/>
      <c r="E342" s="244"/>
      <c r="F342" s="243"/>
      <c r="G342" s="243"/>
      <c r="H342" s="242"/>
      <c r="I342" s="241"/>
      <c r="J342" s="241"/>
      <c r="K342" s="241"/>
      <c r="L342" s="240"/>
      <c r="M342" s="239"/>
      <c r="N342" s="238"/>
      <c r="O342" s="238"/>
      <c r="P342" s="237"/>
      <c r="Q342" s="236"/>
      <c r="R342" s="236"/>
      <c r="S342" s="236"/>
    </row>
    <row r="343" spans="1:19" ht="12.75">
      <c r="A343" s="245"/>
      <c r="B343" s="245"/>
      <c r="C343" s="243"/>
      <c r="D343" s="243"/>
      <c r="E343" s="244"/>
      <c r="F343" s="243"/>
      <c r="G343" s="243"/>
      <c r="H343" s="242"/>
      <c r="I343" s="241"/>
      <c r="J343" s="241"/>
      <c r="K343" s="241"/>
      <c r="L343" s="240"/>
      <c r="M343" s="239"/>
      <c r="N343" s="238"/>
      <c r="O343" s="238"/>
      <c r="P343" s="237"/>
      <c r="Q343" s="236"/>
      <c r="R343" s="236"/>
      <c r="S343" s="236"/>
    </row>
    <row r="344" spans="1:19" ht="12.75">
      <c r="A344" s="245"/>
      <c r="B344" s="245"/>
      <c r="C344" s="243"/>
      <c r="D344" s="243"/>
      <c r="E344" s="244"/>
      <c r="F344" s="243"/>
      <c r="G344" s="243"/>
      <c r="H344" s="242"/>
      <c r="I344" s="241"/>
      <c r="J344" s="241"/>
      <c r="K344" s="241"/>
      <c r="L344" s="240"/>
      <c r="M344" s="239"/>
      <c r="N344" s="238"/>
      <c r="O344" s="238"/>
      <c r="P344" s="237"/>
      <c r="Q344" s="236"/>
      <c r="R344" s="236"/>
      <c r="S344" s="236"/>
    </row>
    <row r="345" spans="1:19" ht="12.75">
      <c r="A345" s="245"/>
      <c r="B345" s="245"/>
      <c r="C345" s="243"/>
      <c r="D345" s="243"/>
      <c r="E345" s="244"/>
      <c r="F345" s="243"/>
      <c r="G345" s="243"/>
      <c r="H345" s="242"/>
      <c r="I345" s="241"/>
      <c r="J345" s="241"/>
      <c r="K345" s="241"/>
      <c r="L345" s="240"/>
      <c r="M345" s="239"/>
      <c r="N345" s="238"/>
      <c r="O345" s="238"/>
      <c r="P345" s="237"/>
      <c r="Q345" s="236"/>
      <c r="R345" s="236"/>
      <c r="S345" s="236"/>
    </row>
    <row r="346" spans="1:19" ht="12.75">
      <c r="A346" s="245"/>
      <c r="B346" s="245"/>
      <c r="C346" s="243"/>
      <c r="D346" s="243"/>
      <c r="E346" s="244"/>
      <c r="F346" s="243"/>
      <c r="G346" s="243"/>
      <c r="H346" s="242"/>
      <c r="I346" s="241"/>
      <c r="J346" s="241"/>
      <c r="K346" s="241"/>
      <c r="L346" s="240"/>
      <c r="M346" s="239"/>
      <c r="N346" s="238"/>
      <c r="O346" s="238"/>
      <c r="P346" s="237"/>
      <c r="Q346" s="236"/>
      <c r="R346" s="236"/>
      <c r="S346" s="236"/>
    </row>
    <row r="347" spans="1:19" ht="12.75">
      <c r="A347" s="245"/>
      <c r="B347" s="245"/>
      <c r="C347" s="243"/>
      <c r="D347" s="243"/>
      <c r="E347" s="244"/>
      <c r="F347" s="243"/>
      <c r="G347" s="243"/>
      <c r="H347" s="242"/>
      <c r="I347" s="241"/>
      <c r="J347" s="241"/>
      <c r="K347" s="241"/>
      <c r="L347" s="240"/>
      <c r="M347" s="239"/>
      <c r="N347" s="238"/>
      <c r="O347" s="238"/>
      <c r="P347" s="237"/>
      <c r="Q347" s="236"/>
      <c r="R347" s="236"/>
      <c r="S347" s="236"/>
    </row>
    <row r="348" spans="1:19" ht="12.75">
      <c r="A348" s="245"/>
      <c r="B348" s="245"/>
      <c r="C348" s="243"/>
      <c r="D348" s="243"/>
      <c r="E348" s="244"/>
      <c r="F348" s="243"/>
      <c r="G348" s="243"/>
      <c r="H348" s="242"/>
      <c r="I348" s="241"/>
      <c r="J348" s="241"/>
      <c r="K348" s="241"/>
      <c r="L348" s="240"/>
      <c r="M348" s="239"/>
      <c r="N348" s="238"/>
      <c r="O348" s="238"/>
      <c r="P348" s="237"/>
      <c r="Q348" s="236"/>
      <c r="R348" s="236"/>
      <c r="S348" s="236"/>
    </row>
    <row r="349" spans="1:19" ht="12.75">
      <c r="A349" s="245"/>
      <c r="B349" s="245"/>
      <c r="C349" s="243"/>
      <c r="D349" s="243"/>
      <c r="E349" s="244"/>
      <c r="F349" s="243"/>
      <c r="G349" s="243"/>
      <c r="H349" s="242"/>
      <c r="I349" s="241"/>
      <c r="J349" s="241"/>
      <c r="K349" s="241"/>
      <c r="L349" s="240"/>
      <c r="M349" s="239"/>
      <c r="N349" s="238"/>
      <c r="O349" s="238"/>
      <c r="P349" s="237"/>
      <c r="Q349" s="236"/>
      <c r="R349" s="236"/>
      <c r="S349" s="236"/>
    </row>
    <row r="350" spans="1:19" ht="12.75">
      <c r="A350" s="245"/>
      <c r="B350" s="245"/>
      <c r="C350" s="243"/>
      <c r="D350" s="243"/>
      <c r="E350" s="244"/>
      <c r="F350" s="243"/>
      <c r="G350" s="243"/>
      <c r="H350" s="242"/>
      <c r="I350" s="241"/>
      <c r="J350" s="241"/>
      <c r="K350" s="241"/>
      <c r="L350" s="240"/>
      <c r="M350" s="239"/>
      <c r="N350" s="238"/>
      <c r="O350" s="238"/>
      <c r="P350" s="237"/>
      <c r="Q350" s="236"/>
      <c r="R350" s="236"/>
      <c r="S350" s="236"/>
    </row>
    <row r="351" spans="1:19" ht="12.75">
      <c r="A351" s="245"/>
      <c r="B351" s="245"/>
      <c r="C351" s="243"/>
      <c r="D351" s="243"/>
      <c r="E351" s="244"/>
      <c r="F351" s="243"/>
      <c r="G351" s="243"/>
      <c r="H351" s="242"/>
      <c r="I351" s="241"/>
      <c r="J351" s="241"/>
      <c r="K351" s="241"/>
      <c r="L351" s="240"/>
      <c r="M351" s="239"/>
      <c r="N351" s="238"/>
      <c r="O351" s="238"/>
      <c r="P351" s="237"/>
      <c r="Q351" s="236"/>
      <c r="R351" s="236"/>
      <c r="S351" s="236"/>
    </row>
    <row r="352" spans="1:19" ht="12.75">
      <c r="A352" s="245"/>
      <c r="B352" s="245"/>
      <c r="C352" s="243"/>
      <c r="D352" s="243"/>
      <c r="E352" s="244"/>
      <c r="F352" s="243"/>
      <c r="G352" s="243"/>
      <c r="H352" s="242"/>
      <c r="I352" s="241"/>
      <c r="J352" s="241"/>
      <c r="K352" s="241"/>
      <c r="L352" s="240"/>
      <c r="M352" s="239"/>
      <c r="N352" s="238"/>
      <c r="O352" s="238"/>
      <c r="P352" s="237"/>
      <c r="Q352" s="236"/>
      <c r="R352" s="236"/>
      <c r="S352" s="236"/>
    </row>
    <row r="353" spans="1:19" ht="12.75">
      <c r="A353" s="245"/>
      <c r="B353" s="245"/>
      <c r="C353" s="243"/>
      <c r="D353" s="243"/>
      <c r="E353" s="244"/>
      <c r="F353" s="243"/>
      <c r="G353" s="243"/>
      <c r="H353" s="242"/>
      <c r="I353" s="241"/>
      <c r="J353" s="241"/>
      <c r="K353" s="241"/>
      <c r="L353" s="240"/>
      <c r="M353" s="239"/>
      <c r="N353" s="238"/>
      <c r="O353" s="238"/>
      <c r="P353" s="237"/>
      <c r="Q353" s="236"/>
      <c r="R353" s="236"/>
      <c r="S353" s="236"/>
    </row>
    <row r="354" spans="1:19" ht="12.75">
      <c r="A354" s="245"/>
      <c r="B354" s="245"/>
      <c r="C354" s="243"/>
      <c r="D354" s="243"/>
      <c r="E354" s="244"/>
      <c r="F354" s="243"/>
      <c r="G354" s="243"/>
      <c r="H354" s="242"/>
      <c r="I354" s="241"/>
      <c r="J354" s="241"/>
      <c r="K354" s="241"/>
      <c r="L354" s="240"/>
      <c r="M354" s="239"/>
      <c r="N354" s="238"/>
      <c r="O354" s="238"/>
      <c r="P354" s="237"/>
      <c r="Q354" s="236"/>
      <c r="R354" s="236"/>
      <c r="S354" s="236"/>
    </row>
    <row r="355" spans="1:19" ht="12.75">
      <c r="A355" s="245"/>
      <c r="B355" s="245"/>
      <c r="C355" s="243"/>
      <c r="D355" s="243"/>
      <c r="E355" s="244"/>
      <c r="F355" s="243"/>
      <c r="G355" s="243"/>
      <c r="H355" s="242"/>
      <c r="I355" s="241"/>
      <c r="J355" s="241"/>
      <c r="K355" s="241"/>
      <c r="L355" s="240"/>
      <c r="M355" s="239"/>
      <c r="N355" s="238"/>
      <c r="O355" s="238"/>
      <c r="P355" s="237"/>
      <c r="Q355" s="236"/>
      <c r="R355" s="236"/>
      <c r="S355" s="236"/>
    </row>
    <row r="356" spans="1:19" ht="12.75">
      <c r="A356" s="245"/>
      <c r="B356" s="245"/>
      <c r="C356" s="243"/>
      <c r="D356" s="243"/>
      <c r="E356" s="244"/>
      <c r="F356" s="243"/>
      <c r="G356" s="243"/>
      <c r="H356" s="242"/>
      <c r="I356" s="241"/>
      <c r="J356" s="241"/>
      <c r="K356" s="241"/>
      <c r="L356" s="240"/>
      <c r="M356" s="239"/>
      <c r="N356" s="238"/>
      <c r="O356" s="238"/>
      <c r="P356" s="237"/>
      <c r="Q356" s="236"/>
      <c r="R356" s="236"/>
      <c r="S356" s="236"/>
    </row>
    <row r="357" spans="1:19" ht="12.75">
      <c r="A357" s="245"/>
      <c r="B357" s="245"/>
      <c r="C357" s="243"/>
      <c r="D357" s="243"/>
      <c r="E357" s="244"/>
      <c r="F357" s="243"/>
      <c r="G357" s="243"/>
      <c r="H357" s="242"/>
      <c r="I357" s="241"/>
      <c r="J357" s="241"/>
      <c r="K357" s="241"/>
      <c r="L357" s="240"/>
      <c r="M357" s="239"/>
      <c r="N357" s="238"/>
      <c r="O357" s="238"/>
      <c r="P357" s="237"/>
      <c r="Q357" s="236"/>
      <c r="R357" s="236"/>
      <c r="S357" s="236"/>
    </row>
    <row r="358" spans="1:19" ht="12.75">
      <c r="A358" s="245"/>
      <c r="B358" s="245"/>
      <c r="C358" s="243"/>
      <c r="D358" s="243"/>
      <c r="E358" s="244"/>
      <c r="F358" s="243"/>
      <c r="G358" s="243"/>
      <c r="H358" s="242"/>
      <c r="I358" s="241"/>
      <c r="J358" s="241"/>
      <c r="K358" s="241"/>
      <c r="L358" s="240"/>
      <c r="M358" s="239"/>
      <c r="N358" s="238"/>
      <c r="O358" s="238"/>
      <c r="P358" s="237"/>
      <c r="Q358" s="236"/>
      <c r="R358" s="236"/>
      <c r="S358" s="236"/>
    </row>
    <row r="359" spans="1:19" ht="12.75">
      <c r="A359" s="245"/>
      <c r="B359" s="245"/>
      <c r="C359" s="243"/>
      <c r="D359" s="243"/>
      <c r="E359" s="244"/>
      <c r="F359" s="243"/>
      <c r="G359" s="243"/>
      <c r="H359" s="242"/>
      <c r="I359" s="241"/>
      <c r="J359" s="241"/>
      <c r="K359" s="241"/>
      <c r="L359" s="240"/>
      <c r="M359" s="239"/>
      <c r="N359" s="238"/>
      <c r="O359" s="238"/>
      <c r="P359" s="237"/>
      <c r="Q359" s="236"/>
      <c r="R359" s="236"/>
      <c r="S359" s="236"/>
    </row>
    <row r="360" spans="1:19" ht="12.75">
      <c r="A360" s="245"/>
      <c r="B360" s="245"/>
      <c r="C360" s="243"/>
      <c r="D360" s="243"/>
      <c r="E360" s="244"/>
      <c r="F360" s="243"/>
      <c r="G360" s="243"/>
      <c r="H360" s="242"/>
      <c r="I360" s="241"/>
      <c r="J360" s="241"/>
      <c r="K360" s="241"/>
      <c r="L360" s="240"/>
      <c r="M360" s="239"/>
      <c r="N360" s="238"/>
      <c r="O360" s="238"/>
      <c r="P360" s="237"/>
      <c r="Q360" s="236"/>
      <c r="R360" s="236"/>
      <c r="S360" s="236"/>
    </row>
    <row r="361" spans="1:19" ht="12.75">
      <c r="A361" s="245"/>
      <c r="B361" s="245"/>
      <c r="C361" s="243"/>
      <c r="D361" s="243"/>
      <c r="E361" s="244"/>
      <c r="F361" s="243"/>
      <c r="G361" s="243"/>
      <c r="H361" s="242"/>
      <c r="I361" s="241"/>
      <c r="J361" s="241"/>
      <c r="K361" s="241"/>
      <c r="L361" s="240"/>
      <c r="M361" s="239"/>
      <c r="N361" s="238"/>
      <c r="O361" s="238"/>
      <c r="P361" s="237"/>
      <c r="Q361" s="236"/>
      <c r="R361" s="236"/>
      <c r="S361" s="236"/>
    </row>
    <row r="362" spans="1:19" ht="12.75">
      <c r="A362" s="245"/>
      <c r="B362" s="245"/>
      <c r="C362" s="243"/>
      <c r="D362" s="243"/>
      <c r="E362" s="244"/>
      <c r="F362" s="243"/>
      <c r="G362" s="243"/>
      <c r="H362" s="242"/>
      <c r="I362" s="241"/>
      <c r="J362" s="241"/>
      <c r="K362" s="241"/>
      <c r="L362" s="240"/>
      <c r="M362" s="239"/>
      <c r="N362" s="238"/>
      <c r="O362" s="238"/>
      <c r="P362" s="237"/>
      <c r="Q362" s="236"/>
      <c r="R362" s="236"/>
      <c r="S362" s="236"/>
    </row>
    <row r="363" spans="1:19" ht="12.75">
      <c r="A363" s="245"/>
      <c r="B363" s="245"/>
      <c r="C363" s="243"/>
      <c r="D363" s="243"/>
      <c r="E363" s="244"/>
      <c r="F363" s="243"/>
      <c r="G363" s="243"/>
      <c r="H363" s="242"/>
      <c r="I363" s="241"/>
      <c r="J363" s="241"/>
      <c r="K363" s="241"/>
      <c r="L363" s="240"/>
      <c r="M363" s="239"/>
      <c r="N363" s="238"/>
      <c r="O363" s="238"/>
      <c r="P363" s="237"/>
      <c r="Q363" s="236"/>
      <c r="R363" s="236"/>
      <c r="S363" s="236"/>
    </row>
    <row r="364" spans="1:19" ht="12.75">
      <c r="A364" s="245"/>
      <c r="B364" s="245"/>
      <c r="C364" s="243"/>
      <c r="D364" s="243"/>
      <c r="E364" s="244"/>
      <c r="F364" s="243"/>
      <c r="G364" s="243"/>
      <c r="H364" s="242"/>
      <c r="I364" s="241"/>
      <c r="J364" s="241"/>
      <c r="K364" s="241"/>
      <c r="L364" s="240"/>
      <c r="M364" s="239"/>
      <c r="N364" s="238"/>
      <c r="O364" s="238"/>
      <c r="P364" s="237"/>
      <c r="Q364" s="236"/>
      <c r="R364" s="236"/>
      <c r="S364" s="236"/>
    </row>
    <row r="365" spans="1:19" ht="12.75">
      <c r="A365" s="245"/>
      <c r="B365" s="245"/>
      <c r="C365" s="243"/>
      <c r="D365" s="243"/>
      <c r="E365" s="244"/>
      <c r="F365" s="243"/>
      <c r="G365" s="243"/>
      <c r="H365" s="242"/>
      <c r="I365" s="241"/>
      <c r="J365" s="241"/>
      <c r="K365" s="241"/>
      <c r="L365" s="240"/>
      <c r="M365" s="239"/>
      <c r="N365" s="238"/>
      <c r="O365" s="238"/>
      <c r="P365" s="237"/>
      <c r="Q365" s="236"/>
      <c r="R365" s="236"/>
      <c r="S365" s="236"/>
    </row>
    <row r="366" spans="1:19" ht="12.75">
      <c r="A366" s="245"/>
      <c r="B366" s="245"/>
      <c r="C366" s="243"/>
      <c r="D366" s="243"/>
      <c r="E366" s="244"/>
      <c r="F366" s="243"/>
      <c r="G366" s="243"/>
      <c r="H366" s="242"/>
      <c r="I366" s="241"/>
      <c r="J366" s="241"/>
      <c r="K366" s="241"/>
      <c r="L366" s="240"/>
      <c r="M366" s="239"/>
      <c r="N366" s="238"/>
      <c r="O366" s="238"/>
      <c r="P366" s="237"/>
      <c r="Q366" s="236"/>
      <c r="R366" s="236"/>
      <c r="S366" s="236"/>
    </row>
    <row r="367" spans="1:19" ht="12.75">
      <c r="A367" s="245"/>
      <c r="B367" s="245"/>
      <c r="C367" s="243"/>
      <c r="D367" s="243"/>
      <c r="E367" s="244"/>
      <c r="F367" s="243"/>
      <c r="G367" s="243"/>
      <c r="H367" s="242"/>
      <c r="I367" s="241"/>
      <c r="J367" s="241"/>
      <c r="K367" s="241"/>
      <c r="L367" s="240"/>
      <c r="M367" s="239"/>
      <c r="N367" s="238"/>
      <c r="O367" s="238"/>
      <c r="P367" s="237"/>
      <c r="Q367" s="236"/>
      <c r="R367" s="236"/>
      <c r="S367" s="236"/>
    </row>
    <row r="368" spans="1:19" ht="12.75">
      <c r="A368" s="245"/>
      <c r="B368" s="245"/>
      <c r="C368" s="243"/>
      <c r="D368" s="243"/>
      <c r="E368" s="244"/>
      <c r="F368" s="243"/>
      <c r="G368" s="243"/>
      <c r="H368" s="242"/>
      <c r="I368" s="241"/>
      <c r="J368" s="241"/>
      <c r="K368" s="241"/>
      <c r="L368" s="240"/>
      <c r="M368" s="239"/>
      <c r="N368" s="238"/>
      <c r="O368" s="238"/>
      <c r="P368" s="237"/>
      <c r="Q368" s="236"/>
      <c r="R368" s="236"/>
      <c r="S368" s="236"/>
    </row>
    <row r="369" spans="1:19" ht="12.75">
      <c r="A369" s="245"/>
      <c r="B369" s="245"/>
      <c r="C369" s="243"/>
      <c r="D369" s="243"/>
      <c r="E369" s="244"/>
      <c r="F369" s="243"/>
      <c r="G369" s="243"/>
      <c r="H369" s="242"/>
      <c r="I369" s="241"/>
      <c r="J369" s="241"/>
      <c r="K369" s="241"/>
      <c r="L369" s="240"/>
      <c r="M369" s="239"/>
      <c r="N369" s="238"/>
      <c r="O369" s="238"/>
      <c r="P369" s="237"/>
      <c r="Q369" s="236"/>
      <c r="R369" s="236"/>
      <c r="S369" s="236"/>
    </row>
    <row r="370" spans="1:19" ht="12.75">
      <c r="A370" s="245"/>
      <c r="B370" s="245"/>
      <c r="C370" s="243"/>
      <c r="D370" s="243"/>
      <c r="E370" s="244"/>
      <c r="F370" s="243"/>
      <c r="G370" s="243"/>
      <c r="H370" s="242"/>
      <c r="I370" s="241"/>
      <c r="J370" s="241"/>
      <c r="K370" s="241"/>
      <c r="L370" s="240"/>
      <c r="M370" s="239"/>
      <c r="N370" s="238"/>
      <c r="O370" s="238"/>
      <c r="P370" s="237"/>
      <c r="Q370" s="236"/>
      <c r="R370" s="236"/>
      <c r="S370" s="236"/>
    </row>
    <row r="371" spans="1:19" ht="12.75">
      <c r="A371" s="245"/>
      <c r="B371" s="245"/>
      <c r="C371" s="243"/>
      <c r="D371" s="243"/>
      <c r="E371" s="244"/>
      <c r="F371" s="243"/>
      <c r="G371" s="243"/>
      <c r="H371" s="242"/>
      <c r="I371" s="241"/>
      <c r="J371" s="241"/>
      <c r="K371" s="241"/>
      <c r="L371" s="240"/>
      <c r="M371" s="239"/>
      <c r="N371" s="238"/>
      <c r="O371" s="238"/>
      <c r="P371" s="237"/>
      <c r="Q371" s="236"/>
      <c r="R371" s="236"/>
      <c r="S371" s="236"/>
    </row>
    <row r="372" spans="1:19" ht="12.75">
      <c r="A372" s="245"/>
      <c r="B372" s="245"/>
      <c r="C372" s="243"/>
      <c r="D372" s="243"/>
      <c r="E372" s="244"/>
      <c r="F372" s="243"/>
      <c r="G372" s="243"/>
      <c r="H372" s="242"/>
      <c r="I372" s="241"/>
      <c r="J372" s="241"/>
      <c r="K372" s="241"/>
      <c r="L372" s="240"/>
      <c r="M372" s="239"/>
      <c r="N372" s="238"/>
      <c r="O372" s="238"/>
      <c r="P372" s="237"/>
      <c r="Q372" s="236"/>
      <c r="R372" s="236"/>
      <c r="S372" s="236"/>
    </row>
    <row r="373" spans="1:19" ht="12.75">
      <c r="A373" s="245"/>
      <c r="B373" s="245"/>
      <c r="C373" s="243"/>
      <c r="D373" s="243"/>
      <c r="E373" s="244"/>
      <c r="F373" s="243"/>
      <c r="G373" s="243"/>
      <c r="H373" s="242"/>
      <c r="I373" s="241"/>
      <c r="J373" s="241"/>
      <c r="K373" s="241"/>
      <c r="L373" s="240"/>
      <c r="M373" s="239"/>
      <c r="N373" s="238"/>
      <c r="O373" s="238"/>
      <c r="P373" s="237"/>
      <c r="Q373" s="236"/>
      <c r="R373" s="236"/>
      <c r="S373" s="236"/>
    </row>
    <row r="374" spans="1:19" ht="12.75">
      <c r="A374" s="245"/>
      <c r="B374" s="245"/>
      <c r="C374" s="243"/>
      <c r="D374" s="243"/>
      <c r="E374" s="244"/>
      <c r="F374" s="243"/>
      <c r="G374" s="243"/>
      <c r="H374" s="242"/>
      <c r="I374" s="241"/>
      <c r="J374" s="241"/>
      <c r="K374" s="241"/>
      <c r="L374" s="240"/>
      <c r="M374" s="239"/>
      <c r="N374" s="238"/>
      <c r="O374" s="238"/>
      <c r="P374" s="237"/>
      <c r="Q374" s="236"/>
      <c r="R374" s="236"/>
      <c r="S374" s="236"/>
    </row>
    <row r="375" spans="1:19" ht="12.75">
      <c r="A375" s="245"/>
      <c r="B375" s="245"/>
      <c r="C375" s="243"/>
      <c r="D375" s="243"/>
      <c r="E375" s="244"/>
      <c r="F375" s="243"/>
      <c r="G375" s="243"/>
      <c r="H375" s="242"/>
      <c r="I375" s="241"/>
      <c r="J375" s="241"/>
      <c r="K375" s="241"/>
      <c r="L375" s="240"/>
      <c r="M375" s="239"/>
      <c r="N375" s="238"/>
      <c r="O375" s="238"/>
      <c r="P375" s="237"/>
      <c r="Q375" s="236"/>
      <c r="R375" s="236"/>
      <c r="S375" s="236"/>
    </row>
    <row r="376" spans="1:19" ht="12.75">
      <c r="A376" s="245"/>
      <c r="B376" s="245"/>
      <c r="C376" s="243"/>
      <c r="D376" s="243"/>
      <c r="E376" s="244"/>
      <c r="F376" s="243"/>
      <c r="G376" s="243"/>
      <c r="H376" s="242"/>
      <c r="I376" s="241"/>
      <c r="J376" s="241"/>
      <c r="K376" s="241"/>
      <c r="L376" s="240"/>
      <c r="M376" s="239"/>
      <c r="N376" s="238"/>
      <c r="O376" s="238"/>
      <c r="P376" s="237"/>
      <c r="Q376" s="236"/>
      <c r="R376" s="236"/>
      <c r="S376" s="236"/>
    </row>
    <row r="377" spans="1:19" ht="12.75">
      <c r="A377" s="245"/>
      <c r="B377" s="245"/>
      <c r="C377" s="243"/>
      <c r="D377" s="243"/>
      <c r="E377" s="244"/>
      <c r="F377" s="243"/>
      <c r="G377" s="243"/>
      <c r="H377" s="242"/>
      <c r="I377" s="241"/>
      <c r="J377" s="241"/>
      <c r="K377" s="241"/>
      <c r="L377" s="240"/>
      <c r="M377" s="239"/>
      <c r="N377" s="238"/>
      <c r="O377" s="238"/>
      <c r="P377" s="237"/>
      <c r="Q377" s="236"/>
      <c r="R377" s="236"/>
      <c r="S377" s="236"/>
    </row>
    <row r="378" spans="1:19" ht="12.75">
      <c r="A378" s="245"/>
      <c r="B378" s="245"/>
      <c r="C378" s="243"/>
      <c r="D378" s="243"/>
      <c r="E378" s="244"/>
      <c r="F378" s="243"/>
      <c r="G378" s="243"/>
      <c r="H378" s="242"/>
      <c r="I378" s="241"/>
      <c r="J378" s="241"/>
      <c r="K378" s="241"/>
      <c r="L378" s="240"/>
      <c r="M378" s="239"/>
      <c r="N378" s="238"/>
      <c r="O378" s="238"/>
      <c r="P378" s="237"/>
      <c r="Q378" s="236"/>
      <c r="R378" s="236"/>
      <c r="S378" s="236"/>
    </row>
    <row r="379" spans="1:19" ht="12.75">
      <c r="A379" s="245"/>
      <c r="B379" s="245"/>
      <c r="C379" s="243"/>
      <c r="D379" s="243"/>
      <c r="E379" s="244"/>
      <c r="F379" s="243"/>
      <c r="G379" s="243"/>
      <c r="H379" s="242"/>
      <c r="I379" s="241"/>
      <c r="J379" s="241"/>
      <c r="K379" s="241"/>
      <c r="L379" s="240"/>
      <c r="M379" s="239"/>
      <c r="N379" s="238"/>
      <c r="O379" s="238"/>
      <c r="P379" s="237"/>
      <c r="Q379" s="236"/>
      <c r="R379" s="236"/>
      <c r="S379" s="236"/>
    </row>
    <row r="380" spans="1:19" ht="12.75">
      <c r="A380" s="245"/>
      <c r="B380" s="245"/>
      <c r="C380" s="243"/>
      <c r="D380" s="243"/>
      <c r="E380" s="244"/>
      <c r="F380" s="243"/>
      <c r="G380" s="243"/>
      <c r="H380" s="242"/>
      <c r="I380" s="241"/>
      <c r="J380" s="241"/>
      <c r="K380" s="241"/>
      <c r="L380" s="240"/>
      <c r="M380" s="239"/>
      <c r="N380" s="238"/>
      <c r="O380" s="238"/>
      <c r="P380" s="237"/>
      <c r="Q380" s="236"/>
      <c r="R380" s="236"/>
      <c r="S380" s="236"/>
    </row>
    <row r="381" spans="1:19" ht="12.75">
      <c r="A381" s="245"/>
      <c r="B381" s="245"/>
      <c r="C381" s="243"/>
      <c r="D381" s="243"/>
      <c r="E381" s="244"/>
      <c r="F381" s="243"/>
      <c r="G381" s="243"/>
      <c r="H381" s="242"/>
      <c r="I381" s="241"/>
      <c r="J381" s="241"/>
      <c r="K381" s="241"/>
      <c r="L381" s="240"/>
      <c r="M381" s="239"/>
      <c r="N381" s="238"/>
      <c r="O381" s="238"/>
      <c r="P381" s="237"/>
      <c r="Q381" s="236"/>
      <c r="R381" s="236"/>
      <c r="S381" s="236"/>
    </row>
    <row r="382" spans="1:19" ht="12.75">
      <c r="A382" s="245"/>
      <c r="B382" s="245"/>
      <c r="C382" s="243"/>
      <c r="D382" s="243"/>
      <c r="E382" s="244"/>
      <c r="F382" s="243"/>
      <c r="G382" s="243"/>
      <c r="H382" s="242"/>
      <c r="I382" s="241"/>
      <c r="J382" s="241"/>
      <c r="K382" s="241"/>
      <c r="L382" s="240"/>
      <c r="M382" s="239"/>
      <c r="N382" s="238"/>
      <c r="O382" s="238"/>
      <c r="P382" s="237"/>
      <c r="Q382" s="236"/>
      <c r="R382" s="236"/>
      <c r="S382" s="236"/>
    </row>
    <row r="383" spans="1:19" ht="12.75">
      <c r="A383" s="245"/>
      <c r="B383" s="245"/>
      <c r="C383" s="243"/>
      <c r="D383" s="243"/>
      <c r="E383" s="244"/>
      <c r="F383" s="243"/>
      <c r="G383" s="243"/>
      <c r="H383" s="242"/>
      <c r="I383" s="241"/>
      <c r="J383" s="241"/>
      <c r="K383" s="241"/>
      <c r="L383" s="240"/>
      <c r="M383" s="239"/>
      <c r="N383" s="238"/>
      <c r="O383" s="238"/>
      <c r="P383" s="237"/>
      <c r="Q383" s="236"/>
      <c r="R383" s="236"/>
      <c r="S383" s="236"/>
    </row>
    <row r="384" spans="1:19" ht="12.75">
      <c r="A384" s="245"/>
      <c r="B384" s="245"/>
      <c r="C384" s="243"/>
      <c r="D384" s="243"/>
      <c r="E384" s="244"/>
      <c r="F384" s="243"/>
      <c r="G384" s="243"/>
      <c r="H384" s="242"/>
      <c r="I384" s="241"/>
      <c r="J384" s="241"/>
      <c r="K384" s="241"/>
      <c r="L384" s="240"/>
      <c r="M384" s="239"/>
      <c r="N384" s="238"/>
      <c r="O384" s="238"/>
      <c r="P384" s="237"/>
      <c r="Q384" s="236"/>
      <c r="R384" s="236"/>
      <c r="S384" s="236"/>
    </row>
    <row r="385" spans="1:19" ht="12.75">
      <c r="A385" s="245"/>
      <c r="B385" s="245"/>
      <c r="C385" s="243"/>
      <c r="D385" s="243"/>
      <c r="E385" s="244"/>
      <c r="F385" s="243"/>
      <c r="G385" s="243"/>
      <c r="H385" s="242"/>
      <c r="I385" s="241"/>
      <c r="J385" s="241"/>
      <c r="K385" s="241"/>
      <c r="L385" s="240"/>
      <c r="M385" s="239"/>
      <c r="N385" s="238"/>
      <c r="O385" s="238"/>
      <c r="P385" s="237"/>
      <c r="Q385" s="236"/>
      <c r="R385" s="236"/>
      <c r="S385" s="236"/>
    </row>
    <row r="386" spans="1:19" ht="12.75">
      <c r="A386" s="245"/>
      <c r="B386" s="245"/>
      <c r="C386" s="243"/>
      <c r="D386" s="243"/>
      <c r="E386" s="244"/>
      <c r="F386" s="243"/>
      <c r="G386" s="243"/>
      <c r="H386" s="242"/>
      <c r="I386" s="241"/>
      <c r="J386" s="241"/>
      <c r="K386" s="241"/>
      <c r="L386" s="240"/>
      <c r="M386" s="239"/>
      <c r="N386" s="238"/>
      <c r="O386" s="238"/>
      <c r="P386" s="237"/>
      <c r="Q386" s="236"/>
      <c r="R386" s="236"/>
      <c r="S386" s="236"/>
    </row>
    <row r="387" spans="1:19" ht="12.75">
      <c r="A387" s="245"/>
      <c r="B387" s="245"/>
      <c r="C387" s="243"/>
      <c r="D387" s="243"/>
      <c r="E387" s="244"/>
      <c r="F387" s="243"/>
      <c r="G387" s="243"/>
      <c r="H387" s="242"/>
      <c r="I387" s="241"/>
      <c r="J387" s="241"/>
      <c r="K387" s="241"/>
      <c r="L387" s="240"/>
      <c r="M387" s="239"/>
      <c r="N387" s="238"/>
      <c r="O387" s="238"/>
      <c r="P387" s="237"/>
      <c r="Q387" s="236"/>
      <c r="R387" s="236"/>
      <c r="S387" s="236"/>
    </row>
    <row r="388" spans="1:19" ht="12.75">
      <c r="A388" s="245"/>
      <c r="B388" s="245"/>
      <c r="C388" s="243"/>
      <c r="D388" s="243"/>
      <c r="E388" s="244"/>
      <c r="F388" s="243"/>
      <c r="G388" s="243"/>
      <c r="H388" s="242"/>
      <c r="I388" s="241"/>
      <c r="J388" s="241"/>
      <c r="K388" s="241"/>
      <c r="L388" s="240"/>
      <c r="M388" s="239"/>
      <c r="N388" s="238"/>
      <c r="O388" s="238"/>
      <c r="P388" s="237"/>
      <c r="Q388" s="236"/>
      <c r="R388" s="236"/>
      <c r="S388" s="236"/>
    </row>
    <row r="389" spans="1:19" ht="12.75">
      <c r="A389" s="245"/>
      <c r="B389" s="245"/>
      <c r="C389" s="243"/>
      <c r="D389" s="243"/>
      <c r="E389" s="244"/>
      <c r="F389" s="243"/>
      <c r="G389" s="243"/>
      <c r="H389" s="242"/>
      <c r="I389" s="241"/>
      <c r="J389" s="241"/>
      <c r="K389" s="241"/>
      <c r="L389" s="240"/>
      <c r="M389" s="239"/>
      <c r="N389" s="238"/>
      <c r="O389" s="238"/>
      <c r="P389" s="237"/>
      <c r="Q389" s="236"/>
      <c r="R389" s="236"/>
      <c r="S389" s="236"/>
    </row>
    <row r="390" spans="1:19" ht="12.75">
      <c r="A390" s="245"/>
      <c r="B390" s="245"/>
      <c r="C390" s="243"/>
      <c r="D390" s="243"/>
      <c r="E390" s="244"/>
      <c r="F390" s="243"/>
      <c r="G390" s="243"/>
      <c r="H390" s="242"/>
      <c r="I390" s="241"/>
      <c r="J390" s="241"/>
      <c r="K390" s="241"/>
      <c r="L390" s="240"/>
      <c r="M390" s="239"/>
      <c r="N390" s="238"/>
      <c r="O390" s="238"/>
      <c r="P390" s="237"/>
      <c r="Q390" s="236"/>
      <c r="R390" s="236"/>
      <c r="S390" s="236"/>
    </row>
    <row r="391" spans="1:19" ht="12.75">
      <c r="A391" s="245"/>
      <c r="B391" s="245"/>
      <c r="C391" s="243"/>
      <c r="D391" s="243"/>
      <c r="E391" s="244"/>
      <c r="F391" s="243"/>
      <c r="G391" s="243"/>
      <c r="H391" s="242"/>
      <c r="I391" s="241"/>
      <c r="J391" s="241"/>
      <c r="K391" s="241"/>
      <c r="L391" s="240"/>
      <c r="M391" s="239"/>
      <c r="N391" s="238"/>
      <c r="O391" s="238"/>
      <c r="P391" s="237"/>
      <c r="Q391" s="236"/>
      <c r="R391" s="236"/>
      <c r="S391" s="236"/>
    </row>
    <row r="392" spans="1:19" ht="12.75">
      <c r="A392" s="245"/>
      <c r="B392" s="245"/>
      <c r="C392" s="243"/>
      <c r="D392" s="243"/>
      <c r="E392" s="244"/>
      <c r="F392" s="243"/>
      <c r="G392" s="243"/>
      <c r="H392" s="242"/>
      <c r="I392" s="241"/>
      <c r="J392" s="241"/>
      <c r="K392" s="241"/>
      <c r="L392" s="240"/>
      <c r="M392" s="239"/>
      <c r="N392" s="238"/>
      <c r="O392" s="238"/>
      <c r="P392" s="237"/>
      <c r="Q392" s="236"/>
      <c r="R392" s="236"/>
      <c r="S392" s="236"/>
    </row>
    <row r="393" spans="1:19" ht="12.75">
      <c r="A393" s="245"/>
      <c r="B393" s="245"/>
      <c r="C393" s="243"/>
      <c r="D393" s="243"/>
      <c r="E393" s="244"/>
      <c r="F393" s="243"/>
      <c r="G393" s="243"/>
      <c r="H393" s="242"/>
      <c r="I393" s="241"/>
      <c r="J393" s="241"/>
      <c r="K393" s="241"/>
      <c r="L393" s="240"/>
      <c r="M393" s="239"/>
      <c r="N393" s="238"/>
      <c r="O393" s="238"/>
      <c r="P393" s="237"/>
      <c r="Q393" s="236"/>
      <c r="R393" s="236"/>
      <c r="S393" s="236"/>
    </row>
    <row r="394" spans="1:19" ht="12.75">
      <c r="A394" s="245"/>
      <c r="B394" s="245"/>
      <c r="C394" s="243"/>
      <c r="D394" s="243"/>
      <c r="E394" s="244"/>
      <c r="F394" s="243"/>
      <c r="G394" s="243"/>
      <c r="H394" s="242"/>
      <c r="I394" s="241"/>
      <c r="J394" s="241"/>
      <c r="K394" s="241"/>
      <c r="L394" s="240"/>
      <c r="M394" s="239"/>
      <c r="N394" s="238"/>
      <c r="O394" s="238"/>
      <c r="P394" s="237"/>
      <c r="Q394" s="236"/>
      <c r="R394" s="236"/>
      <c r="S394" s="236"/>
    </row>
    <row r="395" spans="1:19" ht="12.75">
      <c r="A395" s="245"/>
      <c r="B395" s="245"/>
      <c r="C395" s="243"/>
      <c r="D395" s="243"/>
      <c r="E395" s="244"/>
      <c r="F395" s="243"/>
      <c r="G395" s="243"/>
      <c r="H395" s="242"/>
      <c r="I395" s="241"/>
      <c r="J395" s="241"/>
      <c r="K395" s="241"/>
      <c r="L395" s="240"/>
      <c r="M395" s="239"/>
      <c r="N395" s="238"/>
      <c r="O395" s="238"/>
      <c r="P395" s="237"/>
      <c r="Q395" s="236"/>
      <c r="R395" s="236"/>
      <c r="S395" s="236"/>
    </row>
    <row r="396" spans="1:19" ht="12.75">
      <c r="A396" s="245"/>
      <c r="B396" s="245"/>
      <c r="C396" s="243"/>
      <c r="D396" s="243"/>
      <c r="E396" s="244"/>
      <c r="F396" s="243"/>
      <c r="G396" s="243"/>
      <c r="H396" s="242"/>
      <c r="I396" s="241"/>
      <c r="J396" s="241"/>
      <c r="K396" s="241"/>
      <c r="L396" s="240"/>
      <c r="M396" s="239"/>
      <c r="N396" s="238"/>
      <c r="O396" s="238"/>
      <c r="P396" s="237"/>
      <c r="Q396" s="236"/>
      <c r="R396" s="236"/>
      <c r="S396" s="236"/>
    </row>
    <row r="397" spans="1:19" ht="12.75">
      <c r="A397" s="245"/>
      <c r="B397" s="245"/>
      <c r="C397" s="243"/>
      <c r="D397" s="243"/>
      <c r="E397" s="244"/>
      <c r="F397" s="243"/>
      <c r="G397" s="243"/>
      <c r="H397" s="242"/>
      <c r="I397" s="241"/>
      <c r="J397" s="241"/>
      <c r="K397" s="241"/>
      <c r="L397" s="240"/>
      <c r="M397" s="239"/>
      <c r="N397" s="238"/>
      <c r="O397" s="238"/>
      <c r="P397" s="237"/>
      <c r="Q397" s="236"/>
      <c r="R397" s="236"/>
      <c r="S397" s="236"/>
    </row>
    <row r="398" spans="1:19" ht="12.75">
      <c r="A398" s="245"/>
      <c r="B398" s="245"/>
      <c r="C398" s="243"/>
      <c r="D398" s="243"/>
      <c r="E398" s="244"/>
      <c r="F398" s="243"/>
      <c r="G398" s="243"/>
      <c r="H398" s="242"/>
      <c r="I398" s="241"/>
      <c r="J398" s="241"/>
      <c r="K398" s="241"/>
      <c r="L398" s="240"/>
      <c r="M398" s="239"/>
      <c r="N398" s="238"/>
      <c r="O398" s="238"/>
      <c r="P398" s="237"/>
      <c r="Q398" s="236"/>
      <c r="R398" s="236"/>
      <c r="S398" s="236"/>
    </row>
    <row r="399" spans="1:19" ht="12.75">
      <c r="A399" s="245"/>
      <c r="B399" s="245"/>
      <c r="C399" s="243"/>
      <c r="D399" s="243"/>
      <c r="E399" s="244"/>
      <c r="F399" s="243"/>
      <c r="G399" s="243"/>
      <c r="H399" s="242"/>
      <c r="I399" s="241"/>
      <c r="J399" s="241"/>
      <c r="K399" s="241"/>
      <c r="L399" s="240"/>
      <c r="M399" s="239"/>
      <c r="N399" s="238"/>
      <c r="O399" s="238"/>
      <c r="P399" s="237"/>
      <c r="Q399" s="236"/>
      <c r="R399" s="236"/>
      <c r="S399" s="236"/>
    </row>
    <row r="400" spans="1:19" ht="12.75">
      <c r="A400" s="245"/>
      <c r="B400" s="245"/>
      <c r="C400" s="243"/>
      <c r="D400" s="243"/>
      <c r="E400" s="244"/>
      <c r="F400" s="243"/>
      <c r="G400" s="243"/>
      <c r="H400" s="242"/>
      <c r="I400" s="241"/>
      <c r="J400" s="241"/>
      <c r="K400" s="241"/>
      <c r="L400" s="240"/>
      <c r="M400" s="239"/>
      <c r="N400" s="238"/>
      <c r="O400" s="238"/>
      <c r="P400" s="237"/>
      <c r="Q400" s="236"/>
      <c r="R400" s="236"/>
      <c r="S400" s="236"/>
    </row>
    <row r="401" spans="1:19" ht="12.75">
      <c r="A401" s="245"/>
      <c r="B401" s="245"/>
      <c r="C401" s="243"/>
      <c r="D401" s="243"/>
      <c r="E401" s="244"/>
      <c r="F401" s="243"/>
      <c r="G401" s="243"/>
      <c r="H401" s="242"/>
      <c r="I401" s="241"/>
      <c r="J401" s="241"/>
      <c r="K401" s="241"/>
      <c r="L401" s="240"/>
      <c r="M401" s="239"/>
      <c r="N401" s="238"/>
      <c r="O401" s="238"/>
      <c r="P401" s="237"/>
      <c r="Q401" s="236"/>
      <c r="R401" s="236"/>
      <c r="S401" s="236"/>
    </row>
    <row r="402" spans="1:19" ht="12.75">
      <c r="A402" s="245"/>
      <c r="B402" s="245"/>
      <c r="C402" s="243"/>
      <c r="D402" s="243"/>
      <c r="E402" s="244"/>
      <c r="F402" s="243"/>
      <c r="G402" s="243"/>
      <c r="H402" s="242"/>
      <c r="I402" s="241"/>
      <c r="J402" s="241"/>
      <c r="K402" s="241"/>
      <c r="L402" s="240"/>
      <c r="M402" s="239"/>
      <c r="N402" s="238"/>
      <c r="O402" s="238"/>
      <c r="P402" s="237"/>
      <c r="Q402" s="236"/>
      <c r="R402" s="236"/>
      <c r="S402" s="236"/>
    </row>
    <row r="403" spans="1:19" ht="12.75">
      <c r="A403" s="245"/>
      <c r="B403" s="245"/>
      <c r="C403" s="243"/>
      <c r="D403" s="243"/>
      <c r="E403" s="244"/>
      <c r="F403" s="243"/>
      <c r="G403" s="243"/>
      <c r="H403" s="242"/>
      <c r="I403" s="241"/>
      <c r="J403" s="241"/>
      <c r="K403" s="241"/>
      <c r="L403" s="240"/>
      <c r="M403" s="239"/>
      <c r="N403" s="238"/>
      <c r="O403" s="238"/>
      <c r="P403" s="237"/>
      <c r="Q403" s="236"/>
      <c r="R403" s="236"/>
      <c r="S403" s="236"/>
    </row>
    <row r="404" spans="1:19" ht="12.75">
      <c r="A404" s="245"/>
      <c r="B404" s="245"/>
      <c r="C404" s="243"/>
      <c r="D404" s="243"/>
      <c r="E404" s="244"/>
      <c r="F404" s="243"/>
      <c r="G404" s="243"/>
      <c r="H404" s="242"/>
      <c r="I404" s="241"/>
      <c r="J404" s="241"/>
      <c r="K404" s="241"/>
      <c r="L404" s="240"/>
      <c r="M404" s="239"/>
      <c r="N404" s="238"/>
      <c r="O404" s="238"/>
      <c r="P404" s="237"/>
      <c r="Q404" s="236"/>
      <c r="R404" s="236"/>
      <c r="S404" s="236"/>
    </row>
    <row r="405" spans="1:19" ht="12.75">
      <c r="A405" s="245"/>
      <c r="B405" s="245"/>
      <c r="C405" s="243"/>
      <c r="D405" s="243"/>
      <c r="E405" s="244"/>
      <c r="F405" s="243"/>
      <c r="G405" s="243"/>
      <c r="H405" s="242"/>
      <c r="I405" s="241"/>
      <c r="J405" s="241"/>
      <c r="K405" s="241"/>
      <c r="L405" s="240"/>
      <c r="M405" s="239"/>
      <c r="N405" s="238"/>
      <c r="O405" s="238"/>
      <c r="P405" s="237"/>
      <c r="Q405" s="236"/>
      <c r="R405" s="236"/>
      <c r="S405" s="236"/>
    </row>
    <row r="406" spans="1:19" ht="12.75">
      <c r="A406" s="245"/>
      <c r="B406" s="245"/>
      <c r="C406" s="243"/>
      <c r="D406" s="243"/>
      <c r="E406" s="244"/>
      <c r="F406" s="243"/>
      <c r="G406" s="243"/>
      <c r="H406" s="242"/>
      <c r="I406" s="241"/>
      <c r="J406" s="241"/>
      <c r="K406" s="241"/>
      <c r="L406" s="240"/>
      <c r="M406" s="239"/>
      <c r="N406" s="238"/>
      <c r="O406" s="238"/>
      <c r="P406" s="237"/>
      <c r="Q406" s="236"/>
      <c r="R406" s="236"/>
      <c r="S406" s="236"/>
    </row>
    <row r="407" spans="1:19" ht="12.75">
      <c r="A407" s="245"/>
      <c r="B407" s="245"/>
      <c r="C407" s="243"/>
      <c r="D407" s="243"/>
      <c r="E407" s="244"/>
      <c r="F407" s="243"/>
      <c r="G407" s="243"/>
      <c r="H407" s="242"/>
      <c r="I407" s="241"/>
      <c r="J407" s="241"/>
      <c r="K407" s="241"/>
      <c r="L407" s="240"/>
      <c r="M407" s="239"/>
      <c r="N407" s="238"/>
      <c r="O407" s="238"/>
      <c r="P407" s="237"/>
      <c r="Q407" s="236"/>
      <c r="R407" s="236"/>
      <c r="S407" s="236"/>
    </row>
    <row r="408" spans="1:19" ht="12.75">
      <c r="A408" s="245"/>
      <c r="B408" s="245"/>
      <c r="C408" s="243"/>
      <c r="D408" s="243"/>
      <c r="E408" s="244"/>
      <c r="F408" s="243"/>
      <c r="G408" s="243"/>
      <c r="H408" s="242"/>
      <c r="I408" s="241"/>
      <c r="J408" s="241"/>
      <c r="K408" s="241"/>
      <c r="L408" s="240"/>
      <c r="M408" s="239"/>
      <c r="N408" s="238"/>
      <c r="O408" s="238"/>
      <c r="P408" s="237"/>
      <c r="Q408" s="236"/>
      <c r="R408" s="236"/>
      <c r="S408" s="236"/>
    </row>
    <row r="409" spans="1:19" ht="12.75">
      <c r="A409" s="245"/>
      <c r="B409" s="245"/>
      <c r="C409" s="243"/>
      <c r="D409" s="243"/>
      <c r="E409" s="244"/>
      <c r="F409" s="243"/>
      <c r="G409" s="243"/>
      <c r="H409" s="242"/>
      <c r="I409" s="241"/>
      <c r="J409" s="241"/>
      <c r="K409" s="241"/>
      <c r="L409" s="240"/>
      <c r="M409" s="239"/>
      <c r="N409" s="238"/>
      <c r="O409" s="238"/>
      <c r="P409" s="237"/>
      <c r="Q409" s="236"/>
      <c r="R409" s="236"/>
      <c r="S409" s="236"/>
    </row>
    <row r="410" spans="1:19" ht="12.75">
      <c r="A410" s="245"/>
      <c r="B410" s="245"/>
      <c r="C410" s="243"/>
      <c r="D410" s="243"/>
      <c r="E410" s="244"/>
      <c r="F410" s="243"/>
      <c r="G410" s="243"/>
      <c r="H410" s="242"/>
      <c r="I410" s="241"/>
      <c r="J410" s="241"/>
      <c r="K410" s="241"/>
      <c r="L410" s="240"/>
      <c r="M410" s="239"/>
      <c r="N410" s="238"/>
      <c r="O410" s="238"/>
      <c r="P410" s="237"/>
      <c r="Q410" s="236"/>
      <c r="R410" s="236"/>
      <c r="S410" s="236"/>
    </row>
    <row r="411" spans="1:19" ht="12.75">
      <c r="A411" s="245"/>
      <c r="B411" s="245"/>
      <c r="C411" s="243"/>
      <c r="D411" s="243"/>
      <c r="E411" s="244"/>
      <c r="F411" s="243"/>
      <c r="G411" s="243"/>
      <c r="H411" s="242"/>
      <c r="I411" s="241"/>
      <c r="J411" s="241"/>
      <c r="K411" s="241"/>
      <c r="L411" s="240"/>
      <c r="M411" s="239"/>
      <c r="N411" s="238"/>
      <c r="O411" s="238"/>
      <c r="P411" s="237"/>
      <c r="Q411" s="236"/>
      <c r="R411" s="236"/>
      <c r="S411" s="236"/>
    </row>
    <row r="412" spans="1:19" ht="12.75">
      <c r="A412" s="245"/>
      <c r="B412" s="245"/>
      <c r="C412" s="243"/>
      <c r="D412" s="243"/>
      <c r="E412" s="244"/>
      <c r="F412" s="243"/>
      <c r="G412" s="243"/>
      <c r="H412" s="242"/>
      <c r="I412" s="241"/>
      <c r="J412" s="241"/>
      <c r="K412" s="241"/>
      <c r="L412" s="240"/>
      <c r="M412" s="239"/>
      <c r="N412" s="238"/>
      <c r="O412" s="238"/>
      <c r="P412" s="237"/>
      <c r="Q412" s="236"/>
      <c r="R412" s="236"/>
      <c r="S412" s="236"/>
    </row>
    <row r="413" spans="1:19" ht="12.75">
      <c r="A413" s="245"/>
      <c r="B413" s="245"/>
      <c r="C413" s="243"/>
      <c r="D413" s="243"/>
      <c r="E413" s="244"/>
      <c r="F413" s="243"/>
      <c r="G413" s="243"/>
      <c r="H413" s="242"/>
      <c r="I413" s="241"/>
      <c r="J413" s="241"/>
      <c r="K413" s="241"/>
      <c r="L413" s="240"/>
      <c r="M413" s="239"/>
      <c r="N413" s="238"/>
      <c r="O413" s="238"/>
      <c r="P413" s="237"/>
      <c r="Q413" s="236"/>
      <c r="R413" s="236"/>
      <c r="S413" s="236"/>
    </row>
    <row r="414" spans="1:19" ht="12.75">
      <c r="A414" s="245"/>
      <c r="B414" s="245"/>
      <c r="C414" s="243"/>
      <c r="D414" s="243"/>
      <c r="E414" s="244"/>
      <c r="F414" s="243"/>
      <c r="G414" s="243"/>
      <c r="H414" s="242"/>
      <c r="I414" s="241"/>
      <c r="J414" s="241"/>
      <c r="K414" s="241"/>
      <c r="L414" s="240"/>
      <c r="M414" s="239"/>
      <c r="N414" s="238"/>
      <c r="O414" s="238"/>
      <c r="P414" s="237"/>
      <c r="Q414" s="236"/>
      <c r="R414" s="236"/>
      <c r="S414" s="236"/>
    </row>
    <row r="415" spans="1:19" ht="12.75">
      <c r="A415" s="245"/>
      <c r="B415" s="245"/>
      <c r="C415" s="243"/>
      <c r="D415" s="243"/>
      <c r="E415" s="244"/>
      <c r="F415" s="243"/>
      <c r="G415" s="243"/>
      <c r="H415" s="242"/>
      <c r="I415" s="241"/>
      <c r="J415" s="241"/>
      <c r="K415" s="241"/>
      <c r="L415" s="240"/>
      <c r="M415" s="239"/>
      <c r="N415" s="238"/>
      <c r="O415" s="238"/>
      <c r="P415" s="237"/>
      <c r="Q415" s="236"/>
      <c r="R415" s="236"/>
      <c r="S415" s="236"/>
    </row>
    <row r="416" spans="1:19" ht="12.75">
      <c r="A416" s="245"/>
      <c r="B416" s="245"/>
      <c r="C416" s="243"/>
      <c r="D416" s="243"/>
      <c r="E416" s="244"/>
      <c r="F416" s="243"/>
      <c r="G416" s="243"/>
      <c r="H416" s="242"/>
      <c r="I416" s="241"/>
      <c r="J416" s="241"/>
      <c r="K416" s="241"/>
      <c r="L416" s="240"/>
      <c r="M416" s="239"/>
      <c r="N416" s="238"/>
      <c r="O416" s="238"/>
      <c r="P416" s="237"/>
      <c r="Q416" s="236"/>
      <c r="R416" s="236"/>
      <c r="S416" s="236"/>
    </row>
    <row r="417" spans="1:19" ht="12.75">
      <c r="A417" s="245"/>
      <c r="B417" s="245"/>
      <c r="C417" s="243"/>
      <c r="D417" s="243"/>
      <c r="E417" s="244"/>
      <c r="F417" s="243"/>
      <c r="G417" s="243"/>
      <c r="H417" s="242"/>
      <c r="I417" s="241"/>
      <c r="J417" s="241"/>
      <c r="K417" s="241"/>
      <c r="L417" s="240"/>
      <c r="M417" s="239"/>
      <c r="N417" s="238"/>
      <c r="O417" s="238"/>
      <c r="P417" s="237"/>
      <c r="Q417" s="236"/>
      <c r="R417" s="236"/>
      <c r="S417" s="236"/>
    </row>
    <row r="418" spans="1:19" ht="12.75">
      <c r="A418" s="245"/>
      <c r="B418" s="245"/>
      <c r="C418" s="243"/>
      <c r="D418" s="243"/>
      <c r="E418" s="244"/>
      <c r="F418" s="243"/>
      <c r="G418" s="243"/>
      <c r="H418" s="242"/>
      <c r="I418" s="241"/>
      <c r="J418" s="241"/>
      <c r="K418" s="241"/>
      <c r="L418" s="240"/>
      <c r="M418" s="239"/>
      <c r="N418" s="238"/>
      <c r="O418" s="238"/>
      <c r="P418" s="237"/>
      <c r="Q418" s="236"/>
      <c r="R418" s="236"/>
      <c r="S418" s="236"/>
    </row>
    <row r="419" spans="1:19" ht="12.75">
      <c r="A419" s="245"/>
      <c r="B419" s="245"/>
      <c r="C419" s="243"/>
      <c r="D419" s="243"/>
      <c r="E419" s="244"/>
      <c r="F419" s="243"/>
      <c r="G419" s="243"/>
      <c r="H419" s="242"/>
      <c r="I419" s="241"/>
      <c r="J419" s="241"/>
      <c r="K419" s="241"/>
      <c r="L419" s="240"/>
      <c r="M419" s="239"/>
      <c r="N419" s="238"/>
      <c r="O419" s="238"/>
      <c r="P419" s="237"/>
      <c r="Q419" s="236"/>
      <c r="R419" s="236"/>
      <c r="S419" s="236"/>
    </row>
    <row r="420" spans="1:19" ht="12.75">
      <c r="A420" s="245"/>
      <c r="B420" s="245"/>
      <c r="C420" s="243"/>
      <c r="D420" s="243"/>
      <c r="E420" s="244"/>
      <c r="F420" s="243"/>
      <c r="G420" s="243"/>
      <c r="H420" s="242"/>
      <c r="I420" s="241"/>
      <c r="J420" s="241"/>
      <c r="K420" s="241"/>
      <c r="L420" s="240"/>
      <c r="M420" s="239"/>
      <c r="N420" s="238"/>
      <c r="O420" s="238"/>
      <c r="P420" s="237"/>
      <c r="Q420" s="236"/>
      <c r="R420" s="236"/>
      <c r="S420" s="236"/>
    </row>
    <row r="421" spans="1:19" ht="12.75">
      <c r="A421" s="245"/>
      <c r="B421" s="245"/>
      <c r="C421" s="243"/>
      <c r="D421" s="243"/>
      <c r="E421" s="244"/>
      <c r="F421" s="243"/>
      <c r="G421" s="243"/>
      <c r="H421" s="242"/>
      <c r="I421" s="241"/>
      <c r="J421" s="241"/>
      <c r="K421" s="241"/>
      <c r="L421" s="240"/>
      <c r="M421" s="239"/>
      <c r="N421" s="238"/>
      <c r="O421" s="238"/>
      <c r="P421" s="237"/>
      <c r="Q421" s="236"/>
      <c r="R421" s="236"/>
      <c r="S421" s="236"/>
    </row>
    <row r="422" spans="1:19" ht="12.75">
      <c r="A422" s="245"/>
      <c r="B422" s="245"/>
      <c r="C422" s="243"/>
      <c r="D422" s="243"/>
      <c r="E422" s="244"/>
      <c r="F422" s="243"/>
      <c r="G422" s="243"/>
      <c r="H422" s="242"/>
      <c r="I422" s="241"/>
      <c r="J422" s="241"/>
      <c r="K422" s="241"/>
      <c r="L422" s="240"/>
      <c r="M422" s="239"/>
      <c r="N422" s="238"/>
      <c r="O422" s="238"/>
      <c r="P422" s="237"/>
      <c r="Q422" s="236"/>
      <c r="R422" s="236"/>
      <c r="S422" s="236"/>
    </row>
    <row r="423" spans="1:19" ht="12.75">
      <c r="A423" s="245"/>
      <c r="B423" s="245"/>
      <c r="C423" s="243"/>
      <c r="D423" s="243"/>
      <c r="E423" s="244"/>
      <c r="F423" s="243"/>
      <c r="G423" s="243"/>
      <c r="H423" s="242"/>
      <c r="I423" s="241"/>
      <c r="J423" s="241"/>
      <c r="K423" s="241"/>
      <c r="L423" s="240"/>
      <c r="M423" s="239"/>
      <c r="N423" s="238"/>
      <c r="O423" s="238"/>
      <c r="P423" s="237"/>
      <c r="Q423" s="236"/>
      <c r="R423" s="236"/>
      <c r="S423" s="236"/>
    </row>
    <row r="424" spans="1:19" ht="12.75">
      <c r="A424" s="245"/>
      <c r="B424" s="245"/>
      <c r="C424" s="243"/>
      <c r="D424" s="243"/>
      <c r="E424" s="244"/>
      <c r="F424" s="243"/>
      <c r="G424" s="243"/>
      <c r="H424" s="242"/>
      <c r="I424" s="241"/>
      <c r="J424" s="241"/>
      <c r="K424" s="241"/>
      <c r="L424" s="240"/>
      <c r="M424" s="239"/>
      <c r="N424" s="238"/>
      <c r="O424" s="238"/>
      <c r="P424" s="237"/>
      <c r="Q424" s="236"/>
      <c r="R424" s="236"/>
      <c r="S424" s="236"/>
    </row>
    <row r="425" spans="1:19" ht="12.75">
      <c r="A425" s="245"/>
      <c r="B425" s="245"/>
      <c r="C425" s="243"/>
      <c r="D425" s="243"/>
      <c r="E425" s="244"/>
      <c r="F425" s="243"/>
      <c r="G425" s="243"/>
      <c r="H425" s="242"/>
      <c r="I425" s="241"/>
      <c r="J425" s="241"/>
      <c r="K425" s="241"/>
      <c r="L425" s="240"/>
      <c r="M425" s="239"/>
      <c r="N425" s="238"/>
      <c r="O425" s="238"/>
      <c r="P425" s="237"/>
      <c r="Q425" s="236"/>
      <c r="R425" s="236"/>
      <c r="S425" s="236"/>
    </row>
    <row r="426" spans="1:19" ht="12.75">
      <c r="A426" s="245"/>
      <c r="B426" s="245"/>
      <c r="C426" s="243"/>
      <c r="D426" s="243"/>
      <c r="E426" s="244"/>
      <c r="F426" s="243"/>
      <c r="G426" s="243"/>
      <c r="H426" s="242"/>
      <c r="I426" s="241"/>
      <c r="J426" s="241"/>
      <c r="K426" s="241"/>
      <c r="L426" s="240"/>
      <c r="M426" s="239"/>
      <c r="N426" s="238"/>
      <c r="O426" s="238"/>
      <c r="P426" s="237"/>
      <c r="Q426" s="236"/>
      <c r="R426" s="236"/>
      <c r="S426" s="236"/>
    </row>
    <row r="427" spans="1:19" ht="12.75">
      <c r="A427" s="245"/>
      <c r="B427" s="245"/>
      <c r="C427" s="243"/>
      <c r="D427" s="243"/>
      <c r="E427" s="244"/>
      <c r="F427" s="243"/>
      <c r="G427" s="243"/>
      <c r="H427" s="242"/>
      <c r="I427" s="241"/>
      <c r="J427" s="241"/>
      <c r="K427" s="241"/>
      <c r="L427" s="240"/>
      <c r="M427" s="239"/>
      <c r="N427" s="238"/>
      <c r="O427" s="238"/>
      <c r="P427" s="237"/>
      <c r="Q427" s="236"/>
      <c r="R427" s="236"/>
      <c r="S427" s="236"/>
    </row>
    <row r="428" spans="1:19" ht="12.75">
      <c r="A428" s="245"/>
      <c r="B428" s="245"/>
      <c r="C428" s="243"/>
      <c r="D428" s="243"/>
      <c r="E428" s="244"/>
      <c r="F428" s="243"/>
      <c r="G428" s="243"/>
      <c r="H428" s="242"/>
      <c r="I428" s="241"/>
      <c r="J428" s="241"/>
      <c r="K428" s="241"/>
      <c r="L428" s="240"/>
      <c r="M428" s="239"/>
      <c r="N428" s="238"/>
      <c r="O428" s="238"/>
      <c r="P428" s="237"/>
      <c r="Q428" s="236"/>
      <c r="R428" s="236"/>
      <c r="S428" s="236"/>
    </row>
    <row r="429" spans="1:19" ht="12.75">
      <c r="A429" s="245"/>
      <c r="B429" s="245"/>
      <c r="C429" s="243"/>
      <c r="D429" s="243"/>
      <c r="E429" s="244"/>
      <c r="F429" s="243"/>
      <c r="G429" s="243"/>
      <c r="H429" s="242"/>
      <c r="I429" s="241"/>
      <c r="J429" s="241"/>
      <c r="K429" s="241"/>
      <c r="L429" s="240"/>
      <c r="M429" s="239"/>
      <c r="N429" s="238"/>
      <c r="O429" s="238"/>
      <c r="P429" s="237"/>
      <c r="Q429" s="236"/>
      <c r="R429" s="236"/>
      <c r="S429" s="236"/>
    </row>
    <row r="430" spans="1:19" ht="12.75">
      <c r="A430" s="245"/>
      <c r="B430" s="245"/>
      <c r="C430" s="243"/>
      <c r="D430" s="243"/>
      <c r="E430" s="244"/>
      <c r="F430" s="243"/>
      <c r="G430" s="243"/>
      <c r="H430" s="242"/>
      <c r="I430" s="241"/>
      <c r="J430" s="241"/>
      <c r="K430" s="241"/>
      <c r="L430" s="240"/>
      <c r="M430" s="239"/>
      <c r="N430" s="238"/>
      <c r="O430" s="238"/>
      <c r="P430" s="237"/>
      <c r="Q430" s="236"/>
      <c r="R430" s="236"/>
      <c r="S430" s="236"/>
    </row>
    <row r="431" spans="1:19" ht="12.75">
      <c r="A431" s="245"/>
      <c r="B431" s="245"/>
      <c r="C431" s="243"/>
      <c r="D431" s="243"/>
      <c r="E431" s="244"/>
      <c r="F431" s="243"/>
      <c r="G431" s="243"/>
      <c r="H431" s="242"/>
      <c r="I431" s="241"/>
      <c r="J431" s="241"/>
      <c r="K431" s="241"/>
      <c r="L431" s="240"/>
      <c r="M431" s="239"/>
      <c r="N431" s="238"/>
      <c r="O431" s="238"/>
      <c r="P431" s="237"/>
      <c r="Q431" s="236"/>
      <c r="R431" s="236"/>
      <c r="S431" s="236"/>
    </row>
    <row r="432" spans="1:19" ht="12.75">
      <c r="A432" s="245"/>
      <c r="B432" s="245"/>
      <c r="C432" s="243"/>
      <c r="D432" s="243"/>
      <c r="E432" s="244"/>
      <c r="F432" s="243"/>
      <c r="G432" s="243"/>
      <c r="H432" s="242"/>
      <c r="I432" s="241"/>
      <c r="J432" s="241"/>
      <c r="K432" s="241"/>
      <c r="L432" s="240"/>
      <c r="M432" s="239"/>
      <c r="N432" s="238"/>
      <c r="O432" s="238"/>
      <c r="P432" s="237"/>
      <c r="Q432" s="236"/>
      <c r="R432" s="236"/>
      <c r="S432" s="236"/>
    </row>
    <row r="433" spans="1:19" ht="12.75">
      <c r="A433" s="245"/>
      <c r="B433" s="245"/>
      <c r="C433" s="243"/>
      <c r="D433" s="243"/>
      <c r="E433" s="244"/>
      <c r="F433" s="243"/>
      <c r="G433" s="243"/>
      <c r="H433" s="242"/>
      <c r="I433" s="241"/>
      <c r="J433" s="241"/>
      <c r="K433" s="241"/>
      <c r="L433" s="240"/>
      <c r="M433" s="239"/>
      <c r="N433" s="238"/>
      <c r="O433" s="238"/>
      <c r="P433" s="237"/>
      <c r="Q433" s="236"/>
      <c r="R433" s="236"/>
      <c r="S433" s="236"/>
    </row>
    <row r="434" spans="1:19" ht="12.75">
      <c r="A434" s="245"/>
      <c r="B434" s="245"/>
      <c r="C434" s="243"/>
      <c r="D434" s="243"/>
      <c r="E434" s="244"/>
      <c r="F434" s="243"/>
      <c r="G434" s="243"/>
      <c r="H434" s="242"/>
      <c r="I434" s="241"/>
      <c r="J434" s="241"/>
      <c r="K434" s="241"/>
      <c r="L434" s="240"/>
      <c r="M434" s="239"/>
      <c r="N434" s="238"/>
      <c r="O434" s="238"/>
      <c r="P434" s="237"/>
      <c r="Q434" s="236"/>
      <c r="R434" s="236"/>
      <c r="S434" s="236"/>
    </row>
    <row r="435" spans="1:19" ht="12.75">
      <c r="A435" s="245"/>
      <c r="B435" s="245"/>
      <c r="C435" s="243"/>
      <c r="D435" s="243"/>
      <c r="E435" s="244"/>
      <c r="F435" s="243"/>
      <c r="G435" s="243"/>
      <c r="H435" s="242"/>
      <c r="I435" s="241"/>
      <c r="J435" s="241"/>
      <c r="K435" s="241"/>
      <c r="L435" s="240"/>
      <c r="M435" s="239"/>
      <c r="N435" s="238"/>
      <c r="O435" s="238"/>
      <c r="P435" s="237"/>
      <c r="Q435" s="236"/>
      <c r="R435" s="236"/>
      <c r="S435" s="236"/>
    </row>
    <row r="436" spans="1:19" ht="12.75">
      <c r="A436" s="245"/>
      <c r="B436" s="245"/>
      <c r="C436" s="243"/>
      <c r="D436" s="243"/>
      <c r="E436" s="244"/>
      <c r="F436" s="243"/>
      <c r="G436" s="243"/>
      <c r="H436" s="242"/>
      <c r="I436" s="241"/>
      <c r="J436" s="241"/>
      <c r="K436" s="241"/>
      <c r="L436" s="240"/>
      <c r="M436" s="239"/>
      <c r="N436" s="238"/>
      <c r="O436" s="238"/>
      <c r="P436" s="237"/>
      <c r="Q436" s="236"/>
      <c r="R436" s="236"/>
      <c r="S436" s="236"/>
    </row>
    <row r="437" spans="1:19" ht="12.75">
      <c r="A437" s="245"/>
      <c r="B437" s="245"/>
      <c r="C437" s="243"/>
      <c r="D437" s="243"/>
      <c r="E437" s="244"/>
      <c r="F437" s="243"/>
      <c r="G437" s="243"/>
      <c r="H437" s="242"/>
      <c r="I437" s="241"/>
      <c r="J437" s="241"/>
      <c r="K437" s="241"/>
      <c r="L437" s="240"/>
      <c r="M437" s="239"/>
      <c r="N437" s="238"/>
      <c r="O437" s="238"/>
      <c r="P437" s="237"/>
      <c r="Q437" s="236"/>
      <c r="R437" s="236"/>
      <c r="S437" s="236"/>
    </row>
    <row r="438" spans="1:19" ht="12.75">
      <c r="A438" s="245"/>
      <c r="B438" s="245"/>
      <c r="C438" s="243"/>
      <c r="D438" s="243"/>
      <c r="E438" s="244"/>
      <c r="F438" s="243"/>
      <c r="G438" s="243"/>
      <c r="H438" s="242"/>
      <c r="I438" s="241"/>
      <c r="J438" s="241"/>
      <c r="K438" s="241"/>
      <c r="L438" s="240"/>
      <c r="M438" s="239"/>
      <c r="N438" s="238"/>
      <c r="O438" s="238"/>
      <c r="P438" s="237"/>
      <c r="Q438" s="236"/>
      <c r="R438" s="236"/>
      <c r="S438" s="236"/>
    </row>
    <row r="439" spans="1:19" ht="12.75">
      <c r="A439" s="245"/>
      <c r="B439" s="245"/>
      <c r="C439" s="243"/>
      <c r="D439" s="243"/>
      <c r="E439" s="244"/>
      <c r="F439" s="243"/>
      <c r="G439" s="243"/>
      <c r="H439" s="242"/>
      <c r="I439" s="241"/>
      <c r="J439" s="241"/>
      <c r="K439" s="241"/>
      <c r="L439" s="240"/>
      <c r="M439" s="239"/>
      <c r="N439" s="238"/>
      <c r="O439" s="238"/>
      <c r="P439" s="237"/>
      <c r="Q439" s="236"/>
      <c r="R439" s="236"/>
      <c r="S439" s="236"/>
    </row>
    <row r="440" spans="1:19" ht="12.75">
      <c r="A440" s="245"/>
      <c r="B440" s="245"/>
      <c r="C440" s="243"/>
      <c r="D440" s="243"/>
      <c r="E440" s="244"/>
      <c r="F440" s="243"/>
      <c r="G440" s="243"/>
      <c r="H440" s="242"/>
      <c r="I440" s="241"/>
      <c r="J440" s="241"/>
      <c r="K440" s="241"/>
      <c r="L440" s="240"/>
      <c r="M440" s="239"/>
      <c r="N440" s="238"/>
      <c r="O440" s="238"/>
      <c r="P440" s="237"/>
      <c r="Q440" s="236"/>
      <c r="R440" s="236"/>
      <c r="S440" s="236"/>
    </row>
    <row r="441" spans="1:19" ht="12.75">
      <c r="A441" s="245"/>
      <c r="B441" s="245"/>
      <c r="C441" s="243"/>
      <c r="D441" s="243"/>
      <c r="E441" s="244"/>
      <c r="F441" s="243"/>
      <c r="G441" s="243"/>
      <c r="H441" s="242"/>
      <c r="I441" s="241"/>
      <c r="J441" s="241"/>
      <c r="K441" s="241"/>
      <c r="L441" s="240"/>
      <c r="M441" s="239"/>
      <c r="N441" s="238"/>
      <c r="O441" s="238"/>
      <c r="P441" s="237"/>
      <c r="Q441" s="236"/>
      <c r="R441" s="236"/>
      <c r="S441" s="236"/>
    </row>
    <row r="442" spans="1:19" ht="12.75">
      <c r="A442" s="245"/>
      <c r="B442" s="245"/>
      <c r="C442" s="243"/>
      <c r="D442" s="243"/>
      <c r="E442" s="244"/>
      <c r="F442" s="243"/>
      <c r="G442" s="243"/>
      <c r="H442" s="242"/>
      <c r="I442" s="241"/>
      <c r="J442" s="241"/>
      <c r="K442" s="241"/>
      <c r="L442" s="240"/>
      <c r="M442" s="239"/>
      <c r="N442" s="238"/>
      <c r="O442" s="238"/>
      <c r="P442" s="237"/>
      <c r="Q442" s="236"/>
      <c r="R442" s="236"/>
      <c r="S442" s="236"/>
    </row>
    <row r="443" spans="1:19" ht="12.75">
      <c r="A443" s="245"/>
      <c r="B443" s="245"/>
      <c r="C443" s="243"/>
      <c r="D443" s="243"/>
      <c r="E443" s="244"/>
      <c r="F443" s="243"/>
      <c r="G443" s="243"/>
      <c r="H443" s="242"/>
      <c r="I443" s="241"/>
      <c r="J443" s="241"/>
      <c r="K443" s="241"/>
      <c r="L443" s="240"/>
      <c r="M443" s="239"/>
      <c r="N443" s="238"/>
      <c r="O443" s="238"/>
      <c r="P443" s="237"/>
      <c r="Q443" s="236"/>
      <c r="R443" s="236"/>
      <c r="S443" s="236"/>
    </row>
    <row r="444" spans="1:19" ht="12.75">
      <c r="A444" s="245"/>
      <c r="B444" s="245"/>
      <c r="C444" s="243"/>
      <c r="D444" s="243"/>
      <c r="E444" s="244"/>
      <c r="F444" s="243"/>
      <c r="G444" s="243"/>
      <c r="H444" s="242"/>
      <c r="I444" s="241"/>
      <c r="J444" s="241"/>
      <c r="K444" s="241"/>
      <c r="L444" s="240"/>
      <c r="M444" s="239"/>
      <c r="N444" s="238"/>
      <c r="O444" s="238"/>
      <c r="P444" s="237"/>
      <c r="Q444" s="236"/>
      <c r="R444" s="236"/>
      <c r="S444" s="236"/>
    </row>
    <row r="445" spans="1:19" ht="12.75">
      <c r="A445" s="245"/>
      <c r="B445" s="245"/>
      <c r="C445" s="243"/>
      <c r="D445" s="243"/>
      <c r="E445" s="244"/>
      <c r="F445" s="243"/>
      <c r="G445" s="243"/>
      <c r="H445" s="242"/>
      <c r="I445" s="241"/>
      <c r="J445" s="241"/>
      <c r="K445" s="241"/>
      <c r="L445" s="240"/>
      <c r="M445" s="239"/>
      <c r="N445" s="238"/>
      <c r="O445" s="238"/>
      <c r="P445" s="237"/>
      <c r="Q445" s="236"/>
      <c r="R445" s="236"/>
      <c r="S445" s="236"/>
    </row>
    <row r="446" spans="1:19" ht="12.75">
      <c r="A446" s="245"/>
      <c r="B446" s="245"/>
      <c r="C446" s="243"/>
      <c r="D446" s="243"/>
      <c r="E446" s="244"/>
      <c r="F446" s="243"/>
      <c r="G446" s="243"/>
      <c r="H446" s="242"/>
      <c r="I446" s="241"/>
      <c r="J446" s="241"/>
      <c r="K446" s="241"/>
      <c r="L446" s="240"/>
      <c r="M446" s="239"/>
      <c r="N446" s="238"/>
      <c r="O446" s="238"/>
      <c r="P446" s="237"/>
      <c r="Q446" s="236"/>
      <c r="R446" s="236"/>
      <c r="S446" s="236"/>
    </row>
    <row r="447" spans="1:19" ht="12.75">
      <c r="A447" s="245"/>
      <c r="B447" s="245"/>
      <c r="C447" s="243"/>
      <c r="D447" s="243"/>
      <c r="E447" s="244"/>
      <c r="F447" s="243"/>
      <c r="G447" s="243"/>
      <c r="H447" s="242"/>
      <c r="I447" s="241"/>
      <c r="J447" s="241"/>
      <c r="K447" s="241"/>
      <c r="L447" s="240"/>
      <c r="M447" s="239"/>
      <c r="N447" s="238"/>
      <c r="O447" s="238"/>
      <c r="P447" s="237"/>
      <c r="Q447" s="236"/>
      <c r="R447" s="236"/>
      <c r="S447" s="236"/>
    </row>
    <row r="448" spans="1:19" ht="12.75">
      <c r="A448" s="245"/>
      <c r="B448" s="245"/>
      <c r="C448" s="243"/>
      <c r="D448" s="243"/>
      <c r="E448" s="244"/>
      <c r="F448" s="243"/>
      <c r="G448" s="243"/>
      <c r="H448" s="242"/>
      <c r="I448" s="241"/>
      <c r="J448" s="241"/>
      <c r="K448" s="241"/>
      <c r="L448" s="240"/>
      <c r="M448" s="239"/>
      <c r="N448" s="238"/>
      <c r="O448" s="238"/>
      <c r="P448" s="237"/>
      <c r="Q448" s="236"/>
      <c r="R448" s="236"/>
      <c r="S448" s="236"/>
    </row>
    <row r="449" spans="1:19" ht="12.75">
      <c r="A449" s="245"/>
      <c r="B449" s="245"/>
      <c r="C449" s="243"/>
      <c r="D449" s="243"/>
      <c r="E449" s="244"/>
      <c r="F449" s="243"/>
      <c r="G449" s="243"/>
      <c r="H449" s="242"/>
      <c r="I449" s="241"/>
      <c r="J449" s="241"/>
      <c r="K449" s="241"/>
      <c r="L449" s="240"/>
      <c r="M449" s="239"/>
      <c r="N449" s="238"/>
      <c r="O449" s="238"/>
      <c r="P449" s="237"/>
      <c r="Q449" s="236"/>
      <c r="R449" s="236"/>
      <c r="S449" s="236"/>
    </row>
    <row r="450" spans="1:19" ht="12.75">
      <c r="A450" s="245"/>
      <c r="B450" s="245"/>
      <c r="C450" s="243"/>
      <c r="D450" s="243"/>
      <c r="E450" s="244"/>
      <c r="F450" s="243"/>
      <c r="G450" s="243"/>
      <c r="H450" s="242"/>
      <c r="I450" s="241"/>
      <c r="J450" s="241"/>
      <c r="K450" s="241"/>
      <c r="L450" s="240"/>
      <c r="M450" s="239"/>
      <c r="N450" s="238"/>
      <c r="O450" s="238"/>
      <c r="P450" s="237"/>
      <c r="Q450" s="236"/>
      <c r="R450" s="236"/>
      <c r="S450" s="236"/>
    </row>
    <row r="451" spans="1:19" ht="12.75">
      <c r="A451" s="245"/>
      <c r="B451" s="245"/>
      <c r="C451" s="243"/>
      <c r="D451" s="243"/>
      <c r="E451" s="244"/>
      <c r="F451" s="243"/>
      <c r="G451" s="243"/>
      <c r="H451" s="242"/>
      <c r="I451" s="241"/>
      <c r="J451" s="241"/>
      <c r="K451" s="241"/>
      <c r="L451" s="240"/>
      <c r="M451" s="239"/>
      <c r="N451" s="238"/>
      <c r="O451" s="238"/>
      <c r="P451" s="237"/>
      <c r="Q451" s="236"/>
      <c r="R451" s="236"/>
      <c r="S451" s="236"/>
    </row>
    <row r="452" spans="1:19" ht="12.75">
      <c r="A452" s="245"/>
      <c r="B452" s="245"/>
      <c r="C452" s="243"/>
      <c r="D452" s="243"/>
      <c r="E452" s="244"/>
      <c r="F452" s="243"/>
      <c r="G452" s="243"/>
      <c r="H452" s="242"/>
      <c r="I452" s="241"/>
      <c r="J452" s="241"/>
      <c r="K452" s="241"/>
      <c r="L452" s="240"/>
      <c r="M452" s="239"/>
      <c r="N452" s="238"/>
      <c r="O452" s="238"/>
      <c r="P452" s="237"/>
      <c r="Q452" s="236"/>
      <c r="R452" s="236"/>
      <c r="S452" s="236"/>
    </row>
    <row r="453" spans="1:19" ht="12.75">
      <c r="A453" s="245"/>
      <c r="B453" s="245"/>
      <c r="C453" s="243"/>
      <c r="D453" s="243"/>
      <c r="E453" s="244"/>
      <c r="F453" s="243"/>
      <c r="G453" s="243"/>
      <c r="H453" s="242"/>
      <c r="I453" s="241"/>
      <c r="J453" s="241"/>
      <c r="K453" s="241"/>
      <c r="L453" s="240"/>
      <c r="M453" s="239"/>
      <c r="N453" s="238"/>
      <c r="O453" s="238"/>
      <c r="P453" s="237"/>
      <c r="Q453" s="236"/>
      <c r="R453" s="236"/>
      <c r="S453" s="236"/>
    </row>
    <row r="454" spans="1:19" ht="12.75">
      <c r="A454" s="245"/>
      <c r="B454" s="245"/>
      <c r="C454" s="243"/>
      <c r="D454" s="243"/>
      <c r="E454" s="244"/>
      <c r="F454" s="243"/>
      <c r="G454" s="243"/>
      <c r="H454" s="242"/>
      <c r="I454" s="241"/>
      <c r="J454" s="241"/>
      <c r="K454" s="241"/>
      <c r="L454" s="240"/>
      <c r="M454" s="239"/>
      <c r="N454" s="238"/>
      <c r="O454" s="238"/>
      <c r="P454" s="237"/>
      <c r="Q454" s="236"/>
      <c r="R454" s="236"/>
      <c r="S454" s="236"/>
    </row>
    <row r="455" spans="1:19" ht="12.75">
      <c r="A455" s="245"/>
      <c r="B455" s="245"/>
      <c r="C455" s="243"/>
      <c r="D455" s="243"/>
      <c r="E455" s="244"/>
      <c r="F455" s="243"/>
      <c r="G455" s="243"/>
      <c r="H455" s="242"/>
      <c r="I455" s="241"/>
      <c r="J455" s="241"/>
      <c r="K455" s="241"/>
      <c r="L455" s="240"/>
      <c r="M455" s="239"/>
      <c r="N455" s="238"/>
      <c r="O455" s="238"/>
      <c r="P455" s="237"/>
      <c r="Q455" s="236"/>
      <c r="R455" s="236"/>
      <c r="S455" s="236"/>
    </row>
    <row r="456" spans="1:19" ht="12.75">
      <c r="A456" s="245"/>
      <c r="B456" s="245"/>
      <c r="C456" s="243"/>
      <c r="D456" s="243"/>
      <c r="E456" s="244"/>
      <c r="F456" s="243"/>
      <c r="G456" s="243"/>
      <c r="H456" s="242"/>
      <c r="I456" s="241"/>
      <c r="J456" s="241"/>
      <c r="K456" s="241"/>
      <c r="L456" s="240"/>
      <c r="M456" s="239"/>
      <c r="N456" s="238"/>
      <c r="O456" s="238"/>
      <c r="P456" s="237"/>
      <c r="Q456" s="236"/>
      <c r="R456" s="236"/>
      <c r="S456" s="236"/>
    </row>
    <row r="457" spans="1:19" ht="12.75">
      <c r="A457" s="245"/>
      <c r="B457" s="245"/>
      <c r="C457" s="243"/>
      <c r="D457" s="243"/>
      <c r="E457" s="244"/>
      <c r="F457" s="243"/>
      <c r="G457" s="243"/>
      <c r="H457" s="242"/>
      <c r="I457" s="241"/>
      <c r="J457" s="241"/>
      <c r="K457" s="241"/>
      <c r="L457" s="240"/>
      <c r="M457" s="239"/>
      <c r="N457" s="238"/>
      <c r="O457" s="238"/>
      <c r="P457" s="237"/>
      <c r="Q457" s="236"/>
      <c r="R457" s="236"/>
      <c r="S457" s="236"/>
    </row>
    <row r="458" spans="1:19" ht="12.75">
      <c r="A458" s="245"/>
      <c r="B458" s="245"/>
      <c r="C458" s="243"/>
      <c r="D458" s="243"/>
      <c r="E458" s="244"/>
      <c r="F458" s="243"/>
      <c r="G458" s="243"/>
      <c r="H458" s="242"/>
      <c r="I458" s="241"/>
      <c r="J458" s="241"/>
      <c r="K458" s="241"/>
      <c r="L458" s="240"/>
      <c r="M458" s="239"/>
      <c r="N458" s="238"/>
      <c r="O458" s="238"/>
      <c r="P458" s="237"/>
      <c r="Q458" s="236"/>
      <c r="R458" s="236"/>
      <c r="S458" s="236"/>
    </row>
    <row r="459" spans="1:19" ht="12.75">
      <c r="A459" s="245"/>
      <c r="B459" s="245"/>
      <c r="C459" s="243"/>
      <c r="D459" s="243"/>
      <c r="E459" s="244"/>
      <c r="F459" s="243"/>
      <c r="G459" s="243"/>
      <c r="H459" s="242"/>
      <c r="I459" s="241"/>
      <c r="J459" s="241"/>
      <c r="K459" s="241"/>
      <c r="L459" s="240"/>
      <c r="M459" s="239"/>
      <c r="N459" s="238"/>
      <c r="O459" s="238"/>
      <c r="P459" s="237"/>
      <c r="Q459" s="236"/>
      <c r="R459" s="236"/>
      <c r="S459" s="236"/>
    </row>
    <row r="460" spans="1:19" ht="12.75">
      <c r="A460" s="245"/>
      <c r="B460" s="245"/>
      <c r="C460" s="243"/>
      <c r="D460" s="243"/>
      <c r="E460" s="244"/>
      <c r="F460" s="243"/>
      <c r="G460" s="243"/>
      <c r="H460" s="242"/>
      <c r="I460" s="241"/>
      <c r="J460" s="241"/>
      <c r="K460" s="241"/>
      <c r="L460" s="240"/>
      <c r="M460" s="239"/>
      <c r="N460" s="238"/>
      <c r="O460" s="238"/>
      <c r="P460" s="237"/>
      <c r="Q460" s="236"/>
      <c r="R460" s="236"/>
      <c r="S460" s="236"/>
    </row>
    <row r="461" spans="1:19" ht="12.75">
      <c r="A461" s="245"/>
      <c r="B461" s="245"/>
      <c r="C461" s="243"/>
      <c r="D461" s="243"/>
      <c r="E461" s="244"/>
      <c r="F461" s="243"/>
      <c r="G461" s="243"/>
      <c r="H461" s="242"/>
      <c r="I461" s="241"/>
      <c r="J461" s="241"/>
      <c r="K461" s="241"/>
      <c r="L461" s="240"/>
      <c r="M461" s="239"/>
      <c r="N461" s="238"/>
      <c r="O461" s="238"/>
      <c r="P461" s="237"/>
      <c r="Q461" s="236"/>
      <c r="R461" s="236"/>
      <c r="S461" s="236"/>
    </row>
    <row r="462" spans="1:19" ht="12.75">
      <c r="A462" s="245"/>
      <c r="B462" s="245"/>
      <c r="C462" s="243"/>
      <c r="D462" s="243"/>
      <c r="E462" s="244"/>
      <c r="F462" s="243"/>
      <c r="G462" s="243"/>
      <c r="H462" s="242"/>
      <c r="I462" s="241"/>
      <c r="J462" s="241"/>
      <c r="K462" s="241"/>
      <c r="L462" s="240"/>
      <c r="M462" s="239"/>
      <c r="N462" s="238"/>
      <c r="O462" s="238"/>
      <c r="P462" s="237"/>
      <c r="Q462" s="236"/>
      <c r="R462" s="236"/>
      <c r="S462" s="236"/>
    </row>
    <row r="463" spans="1:19" ht="12.75">
      <c r="A463" s="245"/>
      <c r="B463" s="245"/>
      <c r="C463" s="243"/>
      <c r="D463" s="243"/>
      <c r="E463" s="244"/>
      <c r="F463" s="243"/>
      <c r="G463" s="243"/>
      <c r="H463" s="242"/>
      <c r="I463" s="241"/>
      <c r="J463" s="241"/>
      <c r="K463" s="241"/>
      <c r="L463" s="240"/>
      <c r="M463" s="239"/>
      <c r="N463" s="238"/>
      <c r="O463" s="238"/>
      <c r="P463" s="237"/>
      <c r="Q463" s="236"/>
      <c r="R463" s="236"/>
      <c r="S463" s="236"/>
    </row>
    <row r="464" spans="1:19" ht="12.75">
      <c r="A464" s="245"/>
      <c r="B464" s="245"/>
      <c r="C464" s="243"/>
      <c r="D464" s="243"/>
      <c r="E464" s="244"/>
      <c r="F464" s="243"/>
      <c r="G464" s="243"/>
      <c r="H464" s="242"/>
      <c r="I464" s="241"/>
      <c r="J464" s="241"/>
      <c r="K464" s="241"/>
      <c r="L464" s="240"/>
      <c r="M464" s="239"/>
      <c r="N464" s="238"/>
      <c r="O464" s="238"/>
      <c r="P464" s="237"/>
      <c r="Q464" s="236"/>
      <c r="R464" s="236"/>
      <c r="S464" s="236"/>
    </row>
    <row r="465" spans="1:19" ht="12.75">
      <c r="A465" s="245"/>
      <c r="B465" s="245"/>
      <c r="C465" s="243"/>
      <c r="D465" s="243"/>
      <c r="E465" s="244"/>
      <c r="F465" s="243"/>
      <c r="G465" s="243"/>
      <c r="H465" s="242"/>
      <c r="I465" s="241"/>
      <c r="J465" s="241"/>
      <c r="K465" s="241"/>
      <c r="L465" s="240"/>
      <c r="M465" s="239"/>
      <c r="N465" s="238"/>
      <c r="O465" s="238"/>
      <c r="P465" s="237"/>
      <c r="Q465" s="236"/>
      <c r="R465" s="236"/>
      <c r="S465" s="236"/>
    </row>
    <row r="466" spans="1:19" ht="12.75">
      <c r="A466" s="245"/>
      <c r="B466" s="245"/>
      <c r="C466" s="243"/>
      <c r="D466" s="243"/>
      <c r="E466" s="244"/>
      <c r="F466" s="243"/>
      <c r="G466" s="243"/>
      <c r="H466" s="242"/>
      <c r="I466" s="241"/>
      <c r="J466" s="241"/>
      <c r="K466" s="241"/>
      <c r="L466" s="240"/>
      <c r="M466" s="239"/>
      <c r="N466" s="238"/>
      <c r="O466" s="238"/>
      <c r="P466" s="237"/>
      <c r="Q466" s="236"/>
      <c r="R466" s="236"/>
      <c r="S466" s="236"/>
    </row>
    <row r="467" spans="1:19" ht="12.75">
      <c r="A467" s="245"/>
      <c r="B467" s="245"/>
      <c r="C467" s="243"/>
      <c r="D467" s="243"/>
      <c r="E467" s="244"/>
      <c r="F467" s="243"/>
      <c r="G467" s="243"/>
      <c r="H467" s="242"/>
      <c r="I467" s="241"/>
      <c r="J467" s="241"/>
      <c r="K467" s="241"/>
      <c r="L467" s="240"/>
      <c r="M467" s="239"/>
      <c r="N467" s="238"/>
      <c r="O467" s="238"/>
      <c r="P467" s="237"/>
      <c r="Q467" s="236"/>
      <c r="R467" s="236"/>
      <c r="S467" s="236"/>
    </row>
    <row r="468" spans="1:19" ht="12.75">
      <c r="A468" s="245"/>
      <c r="B468" s="245"/>
      <c r="C468" s="243"/>
      <c r="D468" s="243"/>
      <c r="E468" s="244"/>
      <c r="F468" s="243"/>
      <c r="G468" s="243"/>
      <c r="H468" s="242"/>
      <c r="I468" s="241"/>
      <c r="J468" s="241"/>
      <c r="K468" s="241"/>
      <c r="L468" s="240"/>
      <c r="M468" s="239"/>
      <c r="N468" s="238"/>
      <c r="O468" s="238"/>
      <c r="P468" s="237"/>
      <c r="Q468" s="236"/>
      <c r="R468" s="236"/>
      <c r="S468" s="236"/>
    </row>
    <row r="469" spans="1:19" ht="12.75">
      <c r="A469" s="245"/>
      <c r="B469" s="245"/>
      <c r="C469" s="243"/>
      <c r="D469" s="243"/>
      <c r="E469" s="244"/>
      <c r="F469" s="243"/>
      <c r="G469" s="243"/>
      <c r="H469" s="242"/>
      <c r="I469" s="241"/>
      <c r="J469" s="241"/>
      <c r="K469" s="241"/>
      <c r="L469" s="240"/>
      <c r="M469" s="239"/>
      <c r="N469" s="238"/>
      <c r="O469" s="238"/>
      <c r="P469" s="237"/>
      <c r="Q469" s="236"/>
      <c r="R469" s="236"/>
      <c r="S469" s="236"/>
    </row>
    <row r="470" spans="1:19" ht="12.75">
      <c r="A470" s="245"/>
      <c r="B470" s="245"/>
      <c r="C470" s="243"/>
      <c r="D470" s="243"/>
      <c r="E470" s="244"/>
      <c r="F470" s="243"/>
      <c r="G470" s="243"/>
      <c r="H470" s="242"/>
      <c r="I470" s="241"/>
      <c r="J470" s="241"/>
      <c r="K470" s="241"/>
      <c r="L470" s="240"/>
      <c r="M470" s="239"/>
      <c r="N470" s="238"/>
      <c r="O470" s="238"/>
      <c r="P470" s="237"/>
      <c r="Q470" s="236"/>
      <c r="R470" s="236"/>
      <c r="S470" s="236"/>
    </row>
    <row r="471" spans="1:19" ht="12.75">
      <c r="A471" s="245"/>
      <c r="B471" s="245"/>
      <c r="C471" s="243"/>
      <c r="D471" s="243"/>
      <c r="E471" s="244"/>
      <c r="F471" s="243"/>
      <c r="G471" s="243"/>
      <c r="H471" s="242"/>
      <c r="I471" s="241"/>
      <c r="J471" s="241"/>
      <c r="K471" s="241"/>
      <c r="L471" s="240"/>
      <c r="M471" s="239"/>
      <c r="N471" s="238"/>
      <c r="O471" s="238"/>
      <c r="P471" s="237"/>
      <c r="Q471" s="236"/>
      <c r="R471" s="236"/>
      <c r="S471" s="236"/>
    </row>
    <row r="472" spans="1:19" ht="12.75">
      <c r="A472" s="245"/>
      <c r="B472" s="245"/>
      <c r="C472" s="243"/>
      <c r="D472" s="243"/>
      <c r="E472" s="244"/>
      <c r="F472" s="243"/>
      <c r="G472" s="243"/>
      <c r="H472" s="242"/>
      <c r="I472" s="241"/>
      <c r="J472" s="241"/>
      <c r="K472" s="241"/>
      <c r="L472" s="240"/>
      <c r="M472" s="239"/>
      <c r="N472" s="238"/>
      <c r="O472" s="238"/>
      <c r="P472" s="237"/>
      <c r="Q472" s="236"/>
      <c r="R472" s="236"/>
      <c r="S472" s="236"/>
    </row>
    <row r="473" spans="1:19" ht="12.75">
      <c r="A473" s="245"/>
      <c r="B473" s="245"/>
      <c r="C473" s="243"/>
      <c r="D473" s="243"/>
      <c r="E473" s="244"/>
      <c r="F473" s="243"/>
      <c r="G473" s="243"/>
      <c r="H473" s="242"/>
      <c r="I473" s="241"/>
      <c r="J473" s="241"/>
      <c r="K473" s="241"/>
      <c r="L473" s="240"/>
      <c r="M473" s="239"/>
      <c r="N473" s="238"/>
      <c r="O473" s="238"/>
      <c r="P473" s="237"/>
      <c r="Q473" s="236"/>
      <c r="R473" s="236"/>
      <c r="S473" s="236"/>
    </row>
    <row r="474" spans="1:19" ht="12.75">
      <c r="A474" s="245"/>
      <c r="B474" s="245"/>
      <c r="C474" s="243"/>
      <c r="D474" s="243"/>
      <c r="E474" s="244"/>
      <c r="F474" s="243"/>
      <c r="G474" s="243"/>
      <c r="H474" s="242"/>
      <c r="I474" s="241"/>
      <c r="J474" s="241"/>
      <c r="K474" s="241"/>
      <c r="L474" s="240"/>
      <c r="M474" s="239"/>
      <c r="N474" s="238"/>
      <c r="O474" s="238"/>
      <c r="P474" s="237"/>
      <c r="Q474" s="236"/>
      <c r="R474" s="236"/>
      <c r="S474" s="236"/>
    </row>
    <row r="475" spans="1:19" ht="12.75">
      <c r="A475" s="245"/>
      <c r="B475" s="245"/>
      <c r="C475" s="243"/>
      <c r="D475" s="243"/>
      <c r="E475" s="244"/>
      <c r="F475" s="243"/>
      <c r="G475" s="243"/>
      <c r="H475" s="242"/>
      <c r="I475" s="241"/>
      <c r="J475" s="241"/>
      <c r="K475" s="241"/>
      <c r="L475" s="240"/>
      <c r="M475" s="239"/>
      <c r="N475" s="238"/>
      <c r="O475" s="238"/>
      <c r="P475" s="237"/>
      <c r="Q475" s="236"/>
      <c r="R475" s="236"/>
      <c r="S475" s="236"/>
    </row>
    <row r="476" spans="1:19" ht="12.75">
      <c r="A476" s="245"/>
      <c r="B476" s="245"/>
      <c r="C476" s="243"/>
      <c r="D476" s="243"/>
      <c r="E476" s="244"/>
      <c r="F476" s="243"/>
      <c r="G476" s="243"/>
      <c r="H476" s="242"/>
      <c r="I476" s="241"/>
      <c r="J476" s="241"/>
      <c r="K476" s="241"/>
      <c r="L476" s="240"/>
      <c r="M476" s="239"/>
      <c r="N476" s="238"/>
      <c r="O476" s="238"/>
      <c r="P476" s="237"/>
      <c r="Q476" s="236"/>
      <c r="R476" s="236"/>
      <c r="S476" s="236"/>
    </row>
    <row r="477" spans="1:19" ht="12.75">
      <c r="A477" s="245"/>
      <c r="B477" s="245"/>
      <c r="C477" s="243"/>
      <c r="D477" s="243"/>
      <c r="E477" s="244"/>
      <c r="F477" s="243"/>
      <c r="G477" s="243"/>
      <c r="H477" s="242"/>
      <c r="I477" s="241"/>
      <c r="J477" s="241"/>
      <c r="K477" s="241"/>
      <c r="L477" s="240"/>
      <c r="M477" s="239"/>
      <c r="N477" s="238"/>
      <c r="O477" s="238"/>
      <c r="P477" s="237"/>
      <c r="Q477" s="236"/>
      <c r="R477" s="236"/>
      <c r="S477" s="236"/>
    </row>
    <row r="478" spans="1:19" ht="12.75">
      <c r="A478" s="245"/>
      <c r="B478" s="245"/>
      <c r="C478" s="243"/>
      <c r="D478" s="243"/>
      <c r="E478" s="244"/>
      <c r="F478" s="243"/>
      <c r="G478" s="243"/>
      <c r="H478" s="242"/>
      <c r="I478" s="241"/>
      <c r="J478" s="241"/>
      <c r="K478" s="241"/>
      <c r="L478" s="240"/>
      <c r="M478" s="239"/>
      <c r="N478" s="238"/>
      <c r="O478" s="238"/>
      <c r="P478" s="237"/>
      <c r="Q478" s="236"/>
      <c r="R478" s="236"/>
      <c r="S478" s="236"/>
    </row>
    <row r="479" spans="1:19" ht="12.75">
      <c r="A479" s="245"/>
      <c r="B479" s="245"/>
      <c r="C479" s="243"/>
      <c r="D479" s="243"/>
      <c r="E479" s="244"/>
      <c r="F479" s="243"/>
      <c r="G479" s="243"/>
      <c r="H479" s="242"/>
      <c r="I479" s="241"/>
      <c r="J479" s="241"/>
      <c r="K479" s="241"/>
      <c r="L479" s="240"/>
      <c r="M479" s="239"/>
      <c r="N479" s="238"/>
      <c r="O479" s="238"/>
      <c r="P479" s="237"/>
      <c r="Q479" s="236"/>
      <c r="R479" s="236"/>
      <c r="S479" s="236"/>
    </row>
    <row r="480" spans="1:19" ht="12.75">
      <c r="A480" s="245"/>
      <c r="B480" s="245"/>
      <c r="C480" s="243"/>
      <c r="D480" s="243"/>
      <c r="E480" s="244"/>
      <c r="F480" s="243"/>
      <c r="G480" s="243"/>
      <c r="H480" s="242"/>
      <c r="I480" s="241"/>
      <c r="J480" s="241"/>
      <c r="K480" s="241"/>
      <c r="L480" s="240"/>
      <c r="M480" s="239"/>
      <c r="N480" s="238"/>
      <c r="O480" s="238"/>
      <c r="P480" s="237"/>
      <c r="Q480" s="236"/>
      <c r="R480" s="236"/>
      <c r="S480" s="236"/>
    </row>
    <row r="481" spans="1:19" ht="12.75">
      <c r="A481" s="245"/>
      <c r="B481" s="245"/>
      <c r="C481" s="243"/>
      <c r="D481" s="243"/>
      <c r="E481" s="244"/>
      <c r="F481" s="243"/>
      <c r="G481" s="243"/>
      <c r="H481" s="242"/>
      <c r="I481" s="241"/>
      <c r="J481" s="241"/>
      <c r="K481" s="241"/>
      <c r="L481" s="240"/>
      <c r="M481" s="239"/>
      <c r="N481" s="238"/>
      <c r="O481" s="238"/>
      <c r="P481" s="237"/>
      <c r="Q481" s="236"/>
      <c r="R481" s="236"/>
      <c r="S481" s="236"/>
    </row>
    <row r="482" spans="1:19" ht="12.75">
      <c r="A482" s="245"/>
      <c r="B482" s="245"/>
      <c r="C482" s="243"/>
      <c r="D482" s="243"/>
      <c r="E482" s="244"/>
      <c r="F482" s="243"/>
      <c r="G482" s="243"/>
      <c r="H482" s="242"/>
      <c r="I482" s="241"/>
      <c r="J482" s="241"/>
      <c r="K482" s="241"/>
      <c r="L482" s="240"/>
      <c r="M482" s="239"/>
      <c r="N482" s="238"/>
      <c r="O482" s="238"/>
      <c r="P482" s="237"/>
      <c r="Q482" s="236"/>
      <c r="R482" s="236"/>
      <c r="S482" s="236"/>
    </row>
    <row r="483" spans="1:19" ht="12.75">
      <c r="A483" s="245"/>
      <c r="B483" s="245"/>
      <c r="C483" s="243"/>
      <c r="D483" s="243"/>
      <c r="E483" s="244"/>
      <c r="F483" s="243"/>
      <c r="G483" s="243"/>
      <c r="H483" s="242"/>
      <c r="I483" s="241"/>
      <c r="J483" s="241"/>
      <c r="K483" s="241"/>
      <c r="L483" s="240"/>
      <c r="M483" s="239"/>
      <c r="N483" s="238"/>
      <c r="O483" s="238"/>
      <c r="P483" s="237"/>
      <c r="Q483" s="236"/>
      <c r="R483" s="236"/>
      <c r="S483" s="236"/>
    </row>
    <row r="484" spans="1:19" ht="12.75">
      <c r="A484" s="245"/>
      <c r="B484" s="245"/>
      <c r="C484" s="243"/>
      <c r="D484" s="243"/>
      <c r="E484" s="244"/>
      <c r="F484" s="243"/>
      <c r="G484" s="243"/>
      <c r="H484" s="242"/>
      <c r="I484" s="241"/>
      <c r="J484" s="241"/>
      <c r="K484" s="241"/>
      <c r="L484" s="240"/>
      <c r="M484" s="239"/>
      <c r="N484" s="238"/>
      <c r="O484" s="238"/>
      <c r="P484" s="237"/>
      <c r="Q484" s="236"/>
      <c r="R484" s="236"/>
      <c r="S484" s="236"/>
    </row>
    <row r="485" spans="1:19" ht="12.75">
      <c r="A485" s="245"/>
      <c r="B485" s="245"/>
      <c r="C485" s="243"/>
      <c r="D485" s="243"/>
      <c r="E485" s="244"/>
      <c r="F485" s="243"/>
      <c r="G485" s="243"/>
      <c r="H485" s="242"/>
      <c r="I485" s="241"/>
      <c r="J485" s="241"/>
      <c r="K485" s="241"/>
      <c r="L485" s="240"/>
      <c r="M485" s="239"/>
      <c r="N485" s="238"/>
      <c r="O485" s="238"/>
      <c r="P485" s="237"/>
      <c r="Q485" s="236"/>
      <c r="R485" s="236"/>
      <c r="S485" s="236"/>
    </row>
    <row r="486" spans="1:19" ht="12.75">
      <c r="A486" s="245"/>
      <c r="B486" s="245"/>
      <c r="C486" s="243"/>
      <c r="D486" s="243"/>
      <c r="E486" s="244"/>
      <c r="F486" s="243"/>
      <c r="G486" s="243"/>
      <c r="H486" s="242"/>
      <c r="I486" s="241"/>
      <c r="J486" s="241"/>
      <c r="K486" s="241"/>
      <c r="L486" s="240"/>
      <c r="M486" s="239"/>
      <c r="N486" s="238"/>
      <c r="O486" s="238"/>
      <c r="P486" s="237"/>
      <c r="Q486" s="236"/>
      <c r="R486" s="236"/>
      <c r="S486" s="236"/>
    </row>
    <row r="487" spans="1:19" ht="12.75">
      <c r="A487" s="245"/>
      <c r="B487" s="245"/>
      <c r="C487" s="243"/>
      <c r="D487" s="243"/>
      <c r="E487" s="244"/>
      <c r="F487" s="243"/>
      <c r="G487" s="243"/>
      <c r="H487" s="242"/>
      <c r="I487" s="241"/>
      <c r="J487" s="241"/>
      <c r="K487" s="241"/>
      <c r="L487" s="240"/>
      <c r="M487" s="239"/>
      <c r="N487" s="238"/>
      <c r="O487" s="238"/>
      <c r="P487" s="237"/>
      <c r="Q487" s="236"/>
      <c r="R487" s="236"/>
      <c r="S487" s="236"/>
    </row>
    <row r="488" spans="1:19" ht="12.75">
      <c r="A488" s="245"/>
      <c r="B488" s="245"/>
      <c r="C488" s="243"/>
      <c r="D488" s="243"/>
      <c r="E488" s="244"/>
      <c r="F488" s="243"/>
      <c r="G488" s="243"/>
      <c r="H488" s="242"/>
      <c r="I488" s="241"/>
      <c r="J488" s="241"/>
      <c r="K488" s="241"/>
      <c r="L488" s="240"/>
      <c r="M488" s="239"/>
      <c r="N488" s="238"/>
      <c r="O488" s="238"/>
      <c r="P488" s="237"/>
      <c r="Q488" s="236"/>
      <c r="R488" s="236"/>
      <c r="S488" s="236"/>
    </row>
    <row r="489" spans="1:19" ht="12.75">
      <c r="A489" s="245"/>
      <c r="B489" s="245"/>
      <c r="C489" s="243"/>
      <c r="D489" s="243"/>
      <c r="E489" s="244"/>
      <c r="F489" s="243"/>
      <c r="G489" s="243"/>
      <c r="H489" s="242"/>
      <c r="I489" s="241"/>
      <c r="J489" s="241"/>
      <c r="K489" s="241"/>
      <c r="L489" s="240"/>
      <c r="M489" s="239"/>
      <c r="N489" s="238"/>
      <c r="O489" s="238"/>
      <c r="P489" s="237"/>
      <c r="Q489" s="236"/>
      <c r="R489" s="236"/>
      <c r="S489" s="236"/>
    </row>
    <row r="490" spans="1:19" ht="12.75">
      <c r="A490" s="245"/>
      <c r="B490" s="245"/>
      <c r="C490" s="243"/>
      <c r="D490" s="243"/>
      <c r="E490" s="244"/>
      <c r="F490" s="243"/>
      <c r="G490" s="243"/>
      <c r="H490" s="242"/>
      <c r="I490" s="241"/>
      <c r="J490" s="241"/>
      <c r="K490" s="241"/>
      <c r="L490" s="240"/>
      <c r="M490" s="239"/>
      <c r="N490" s="238"/>
      <c r="O490" s="238"/>
      <c r="P490" s="237"/>
      <c r="Q490" s="236"/>
      <c r="R490" s="236"/>
      <c r="S490" s="236"/>
    </row>
    <row r="491" spans="1:19" ht="12.75">
      <c r="A491" s="245"/>
      <c r="B491" s="245"/>
      <c r="C491" s="243"/>
      <c r="D491" s="243"/>
      <c r="E491" s="244"/>
      <c r="F491" s="243"/>
      <c r="G491" s="243"/>
      <c r="H491" s="242"/>
      <c r="I491" s="241"/>
      <c r="J491" s="241"/>
      <c r="K491" s="241"/>
      <c r="L491" s="240"/>
      <c r="M491" s="239"/>
      <c r="N491" s="238"/>
      <c r="O491" s="238"/>
      <c r="P491" s="237"/>
      <c r="Q491" s="236"/>
      <c r="R491" s="236"/>
      <c r="S491" s="236"/>
    </row>
    <row r="492" spans="1:19" ht="12.75">
      <c r="A492" s="245"/>
      <c r="B492" s="245"/>
      <c r="C492" s="243"/>
      <c r="D492" s="243"/>
      <c r="E492" s="244"/>
      <c r="F492" s="243"/>
      <c r="G492" s="243"/>
      <c r="H492" s="242"/>
      <c r="I492" s="241"/>
      <c r="J492" s="241"/>
      <c r="K492" s="241"/>
      <c r="L492" s="240"/>
      <c r="M492" s="239"/>
      <c r="N492" s="238"/>
      <c r="O492" s="238"/>
      <c r="P492" s="237"/>
      <c r="Q492" s="236"/>
      <c r="R492" s="236"/>
      <c r="S492" s="236"/>
    </row>
    <row r="493" spans="1:19" ht="12.75">
      <c r="A493" s="245"/>
      <c r="B493" s="245"/>
      <c r="C493" s="243"/>
      <c r="D493" s="243"/>
      <c r="E493" s="244"/>
      <c r="F493" s="243"/>
      <c r="G493" s="243"/>
      <c r="H493" s="242"/>
      <c r="I493" s="241"/>
      <c r="J493" s="241"/>
      <c r="K493" s="241"/>
      <c r="L493" s="240"/>
      <c r="M493" s="239"/>
      <c r="N493" s="238"/>
      <c r="O493" s="238"/>
      <c r="P493" s="237"/>
      <c r="Q493" s="236"/>
      <c r="R493" s="236"/>
      <c r="S493" s="236"/>
    </row>
    <row r="494" spans="1:19" ht="12.75">
      <c r="A494" s="245"/>
      <c r="B494" s="245"/>
      <c r="C494" s="243"/>
      <c r="D494" s="243"/>
      <c r="E494" s="244"/>
      <c r="F494" s="243"/>
      <c r="G494" s="243"/>
      <c r="H494" s="242"/>
      <c r="I494" s="241"/>
      <c r="J494" s="241"/>
      <c r="K494" s="241"/>
      <c r="L494" s="240"/>
      <c r="M494" s="239"/>
      <c r="N494" s="238"/>
      <c r="O494" s="238"/>
      <c r="P494" s="237"/>
      <c r="Q494" s="236"/>
      <c r="R494" s="236"/>
      <c r="S494" s="236"/>
    </row>
    <row r="495" spans="1:19" ht="12.75">
      <c r="A495" s="245"/>
      <c r="B495" s="245"/>
      <c r="C495" s="243"/>
      <c r="D495" s="243"/>
      <c r="E495" s="244"/>
      <c r="F495" s="243"/>
      <c r="G495" s="243"/>
      <c r="H495" s="242"/>
      <c r="I495" s="241"/>
      <c r="J495" s="241"/>
      <c r="K495" s="241"/>
      <c r="L495" s="240"/>
      <c r="M495" s="239"/>
      <c r="N495" s="238"/>
      <c r="O495" s="238"/>
      <c r="P495" s="237"/>
      <c r="Q495" s="236"/>
      <c r="R495" s="236"/>
      <c r="S495" s="236"/>
    </row>
    <row r="496" spans="1:19" ht="12.75">
      <c r="A496" s="245"/>
      <c r="B496" s="245"/>
      <c r="C496" s="243"/>
      <c r="D496" s="243"/>
      <c r="E496" s="244"/>
      <c r="F496" s="243"/>
      <c r="G496" s="243"/>
      <c r="H496" s="242"/>
      <c r="I496" s="241"/>
      <c r="J496" s="241"/>
      <c r="K496" s="241"/>
      <c r="L496" s="240"/>
      <c r="M496" s="239"/>
      <c r="N496" s="238"/>
      <c r="O496" s="238"/>
      <c r="P496" s="237"/>
      <c r="Q496" s="236"/>
      <c r="R496" s="236"/>
      <c r="S496" s="236"/>
    </row>
    <row r="497" spans="1:19" ht="12.75">
      <c r="A497" s="245"/>
      <c r="B497" s="245"/>
      <c r="C497" s="243"/>
      <c r="D497" s="243"/>
      <c r="E497" s="244"/>
      <c r="F497" s="243"/>
      <c r="G497" s="243"/>
      <c r="H497" s="242"/>
      <c r="I497" s="241"/>
      <c r="J497" s="241"/>
      <c r="K497" s="241"/>
      <c r="L497" s="240"/>
      <c r="M497" s="239"/>
      <c r="N497" s="238"/>
      <c r="O497" s="238"/>
      <c r="P497" s="237"/>
      <c r="Q497" s="236"/>
      <c r="R497" s="236"/>
      <c r="S497" s="236"/>
    </row>
    <row r="498" spans="1:19" ht="12.75">
      <c r="A498" s="245"/>
      <c r="B498" s="245"/>
      <c r="C498" s="243"/>
      <c r="D498" s="243"/>
      <c r="E498" s="244"/>
      <c r="F498" s="243"/>
      <c r="G498" s="243"/>
      <c r="H498" s="242"/>
      <c r="I498" s="241"/>
      <c r="J498" s="241"/>
      <c r="K498" s="241"/>
      <c r="L498" s="240"/>
      <c r="M498" s="239"/>
      <c r="N498" s="238"/>
      <c r="O498" s="238"/>
      <c r="P498" s="237"/>
      <c r="Q498" s="236"/>
      <c r="R498" s="236"/>
      <c r="S498" s="236"/>
    </row>
    <row r="499" spans="1:19" ht="12.75">
      <c r="A499" s="245"/>
      <c r="B499" s="245"/>
      <c r="C499" s="243"/>
      <c r="D499" s="243"/>
      <c r="E499" s="244"/>
      <c r="F499" s="243"/>
      <c r="G499" s="243"/>
      <c r="H499" s="242"/>
      <c r="I499" s="241"/>
      <c r="J499" s="241"/>
      <c r="K499" s="241"/>
      <c r="L499" s="240"/>
      <c r="M499" s="239"/>
      <c r="N499" s="238"/>
      <c r="O499" s="238"/>
      <c r="P499" s="237"/>
      <c r="Q499" s="236"/>
      <c r="R499" s="236"/>
      <c r="S499" s="236"/>
    </row>
    <row r="500" spans="1:19" ht="12.75">
      <c r="A500" s="245"/>
      <c r="B500" s="245"/>
      <c r="C500" s="243"/>
      <c r="D500" s="243"/>
      <c r="E500" s="244"/>
      <c r="F500" s="243"/>
      <c r="G500" s="243"/>
      <c r="H500" s="242"/>
      <c r="I500" s="241"/>
      <c r="J500" s="241"/>
      <c r="K500" s="241"/>
      <c r="L500" s="240"/>
      <c r="M500" s="239"/>
      <c r="N500" s="238"/>
      <c r="O500" s="238"/>
      <c r="P500" s="237"/>
      <c r="Q500" s="236"/>
      <c r="R500" s="236"/>
      <c r="S500" s="236"/>
    </row>
    <row r="501" spans="1:19" ht="12.75">
      <c r="A501" s="245"/>
      <c r="B501" s="245"/>
      <c r="C501" s="243"/>
      <c r="D501" s="243"/>
      <c r="E501" s="244"/>
      <c r="F501" s="243"/>
      <c r="G501" s="243"/>
      <c r="H501" s="242"/>
      <c r="I501" s="241"/>
      <c r="J501" s="241"/>
      <c r="K501" s="241"/>
      <c r="L501" s="240"/>
      <c r="M501" s="239"/>
      <c r="N501" s="238"/>
      <c r="O501" s="238"/>
      <c r="P501" s="237"/>
      <c r="Q501" s="236"/>
      <c r="R501" s="236"/>
      <c r="S501" s="236"/>
    </row>
    <row r="502" spans="1:19" ht="12.75">
      <c r="A502" s="245"/>
      <c r="B502" s="245"/>
      <c r="C502" s="243"/>
      <c r="D502" s="243"/>
      <c r="E502" s="244"/>
      <c r="F502" s="243"/>
      <c r="G502" s="243"/>
      <c r="H502" s="242"/>
      <c r="I502" s="241"/>
      <c r="J502" s="241"/>
      <c r="K502" s="241"/>
      <c r="L502" s="240"/>
      <c r="M502" s="239"/>
      <c r="N502" s="238"/>
      <c r="O502" s="238"/>
      <c r="P502" s="237"/>
      <c r="Q502" s="236"/>
      <c r="R502" s="236"/>
      <c r="S502" s="236"/>
    </row>
    <row r="503" spans="1:19" ht="12.75">
      <c r="A503" s="245"/>
      <c r="B503" s="245"/>
      <c r="C503" s="243"/>
      <c r="D503" s="243"/>
      <c r="E503" s="244"/>
      <c r="F503" s="243"/>
      <c r="G503" s="243"/>
      <c r="H503" s="242"/>
      <c r="I503" s="241"/>
      <c r="J503" s="241"/>
      <c r="K503" s="241"/>
      <c r="L503" s="240"/>
      <c r="M503" s="239"/>
      <c r="N503" s="238"/>
      <c r="O503" s="238"/>
      <c r="P503" s="237"/>
      <c r="Q503" s="236"/>
      <c r="R503" s="236"/>
      <c r="S503" s="236"/>
    </row>
    <row r="504" spans="1:19" ht="12.75">
      <c r="A504" s="245"/>
      <c r="B504" s="245"/>
      <c r="C504" s="243"/>
      <c r="D504" s="243"/>
      <c r="E504" s="244"/>
      <c r="F504" s="243"/>
      <c r="G504" s="243"/>
      <c r="H504" s="242"/>
      <c r="I504" s="241"/>
      <c r="J504" s="241"/>
      <c r="K504" s="241"/>
      <c r="L504" s="240"/>
      <c r="M504" s="239"/>
      <c r="N504" s="238"/>
      <c r="O504" s="238"/>
      <c r="P504" s="237"/>
      <c r="Q504" s="236"/>
      <c r="R504" s="236"/>
      <c r="S504" s="236"/>
    </row>
    <row r="505" spans="1:19" ht="12.75">
      <c r="A505" s="245"/>
      <c r="B505" s="245"/>
      <c r="C505" s="243"/>
      <c r="D505" s="243"/>
      <c r="E505" s="244"/>
      <c r="F505" s="243"/>
      <c r="G505" s="243"/>
      <c r="H505" s="242"/>
      <c r="I505" s="241"/>
      <c r="J505" s="241"/>
      <c r="K505" s="241"/>
      <c r="L505" s="240"/>
      <c r="M505" s="239"/>
      <c r="N505" s="238"/>
      <c r="O505" s="238"/>
      <c r="P505" s="237"/>
      <c r="Q505" s="236"/>
      <c r="R505" s="236"/>
      <c r="S505" s="236"/>
    </row>
    <row r="506" spans="1:19" ht="12.75">
      <c r="A506" s="245"/>
      <c r="B506" s="245"/>
      <c r="C506" s="243"/>
      <c r="D506" s="243"/>
      <c r="E506" s="244"/>
      <c r="F506" s="243"/>
      <c r="G506" s="243"/>
      <c r="H506" s="242"/>
      <c r="I506" s="241"/>
      <c r="J506" s="241"/>
      <c r="K506" s="241"/>
      <c r="L506" s="240"/>
      <c r="M506" s="239"/>
      <c r="N506" s="238"/>
      <c r="O506" s="238"/>
      <c r="P506" s="237"/>
      <c r="Q506" s="236"/>
      <c r="R506" s="236"/>
      <c r="S506" s="236"/>
    </row>
    <row r="507" spans="1:19" ht="12.75">
      <c r="A507" s="245"/>
      <c r="B507" s="245"/>
      <c r="C507" s="243"/>
      <c r="D507" s="243"/>
      <c r="E507" s="244"/>
      <c r="F507" s="243"/>
      <c r="G507" s="243"/>
      <c r="H507" s="242"/>
      <c r="I507" s="241"/>
      <c r="J507" s="241"/>
      <c r="K507" s="241"/>
      <c r="L507" s="240"/>
      <c r="M507" s="239"/>
      <c r="N507" s="238"/>
      <c r="O507" s="238"/>
      <c r="P507" s="237"/>
      <c r="Q507" s="236"/>
      <c r="R507" s="236"/>
      <c r="S507" s="236"/>
    </row>
    <row r="508" spans="1:19" ht="12.75">
      <c r="A508" s="245"/>
      <c r="B508" s="245"/>
      <c r="C508" s="243"/>
      <c r="D508" s="243"/>
      <c r="E508" s="244"/>
      <c r="F508" s="243"/>
      <c r="G508" s="243"/>
      <c r="H508" s="242"/>
      <c r="I508" s="241"/>
      <c r="J508" s="241"/>
      <c r="K508" s="241"/>
      <c r="L508" s="240"/>
      <c r="M508" s="239"/>
      <c r="N508" s="238"/>
      <c r="O508" s="238"/>
      <c r="P508" s="237"/>
      <c r="Q508" s="236"/>
      <c r="R508" s="236"/>
      <c r="S508" s="236"/>
    </row>
    <row r="509" spans="1:19" ht="12.75">
      <c r="A509" s="245"/>
      <c r="B509" s="245"/>
      <c r="C509" s="243"/>
      <c r="D509" s="243"/>
      <c r="E509" s="244"/>
      <c r="F509" s="243"/>
      <c r="G509" s="243"/>
      <c r="H509" s="242"/>
      <c r="I509" s="241"/>
      <c r="J509" s="241"/>
      <c r="K509" s="241"/>
      <c r="L509" s="240"/>
      <c r="M509" s="239"/>
      <c r="N509" s="238"/>
      <c r="O509" s="238"/>
      <c r="P509" s="237"/>
      <c r="Q509" s="236"/>
      <c r="R509" s="236"/>
      <c r="S509" s="236"/>
    </row>
    <row r="510" spans="1:19" ht="12.75">
      <c r="A510" s="245"/>
      <c r="B510" s="245"/>
      <c r="C510" s="243"/>
      <c r="D510" s="243"/>
      <c r="E510" s="244"/>
      <c r="F510" s="243"/>
      <c r="G510" s="243"/>
      <c r="H510" s="242"/>
      <c r="I510" s="241"/>
      <c r="J510" s="241"/>
      <c r="K510" s="241"/>
      <c r="L510" s="240"/>
      <c r="M510" s="239"/>
      <c r="N510" s="238"/>
      <c r="O510" s="238"/>
      <c r="P510" s="237"/>
      <c r="Q510" s="236"/>
      <c r="R510" s="236"/>
      <c r="S510" s="236"/>
    </row>
    <row r="511" spans="1:19" ht="12.75">
      <c r="A511" s="245"/>
      <c r="B511" s="245"/>
      <c r="C511" s="243"/>
      <c r="D511" s="243"/>
      <c r="E511" s="244"/>
      <c r="F511" s="243"/>
      <c r="G511" s="243"/>
      <c r="H511" s="242"/>
      <c r="I511" s="241"/>
      <c r="J511" s="241"/>
      <c r="K511" s="241"/>
      <c r="L511" s="240"/>
      <c r="M511" s="239"/>
      <c r="N511" s="238"/>
      <c r="O511" s="238"/>
      <c r="P511" s="237"/>
      <c r="Q511" s="236"/>
      <c r="R511" s="236"/>
      <c r="S511" s="236"/>
    </row>
    <row r="512" spans="1:19" ht="12.75">
      <c r="A512" s="245"/>
      <c r="B512" s="245"/>
      <c r="C512" s="243"/>
      <c r="D512" s="243"/>
      <c r="E512" s="244"/>
      <c r="F512" s="243"/>
      <c r="G512" s="243"/>
      <c r="H512" s="242"/>
      <c r="I512" s="241"/>
      <c r="J512" s="241"/>
      <c r="K512" s="241"/>
      <c r="L512" s="240"/>
      <c r="M512" s="239"/>
      <c r="N512" s="238"/>
      <c r="O512" s="238"/>
      <c r="P512" s="237"/>
      <c r="Q512" s="236"/>
      <c r="R512" s="236"/>
      <c r="S512" s="236"/>
    </row>
    <row r="513" spans="1:19" ht="12.75">
      <c r="A513" s="245"/>
      <c r="B513" s="245"/>
      <c r="C513" s="243"/>
      <c r="D513" s="243"/>
      <c r="E513" s="244"/>
      <c r="F513" s="243"/>
      <c r="G513" s="243"/>
      <c r="H513" s="242"/>
      <c r="I513" s="241"/>
      <c r="J513" s="241"/>
      <c r="K513" s="241"/>
      <c r="L513" s="240"/>
      <c r="M513" s="239"/>
      <c r="N513" s="238"/>
      <c r="O513" s="238"/>
      <c r="P513" s="237"/>
      <c r="Q513" s="236"/>
      <c r="R513" s="236"/>
      <c r="S513" s="236"/>
    </row>
    <row r="514" spans="1:19" ht="12.75">
      <c r="A514" s="245"/>
      <c r="B514" s="245"/>
      <c r="C514" s="243"/>
      <c r="D514" s="243"/>
      <c r="E514" s="244"/>
      <c r="F514" s="243"/>
      <c r="G514" s="243"/>
      <c r="H514" s="242"/>
      <c r="I514" s="241"/>
      <c r="J514" s="241"/>
      <c r="K514" s="241"/>
      <c r="L514" s="240"/>
      <c r="M514" s="239"/>
      <c r="N514" s="238"/>
      <c r="O514" s="238"/>
      <c r="P514" s="237"/>
      <c r="Q514" s="236"/>
      <c r="R514" s="236"/>
      <c r="S514" s="236"/>
    </row>
    <row r="515" spans="1:19" ht="12.75">
      <c r="A515" s="245"/>
      <c r="B515" s="245"/>
      <c r="C515" s="243"/>
      <c r="D515" s="243"/>
      <c r="E515" s="244"/>
      <c r="F515" s="243"/>
      <c r="G515" s="243"/>
      <c r="H515" s="242"/>
      <c r="I515" s="241"/>
      <c r="J515" s="241"/>
      <c r="K515" s="241"/>
      <c r="L515" s="240"/>
      <c r="M515" s="239"/>
      <c r="N515" s="238"/>
      <c r="O515" s="238"/>
      <c r="P515" s="237"/>
      <c r="Q515" s="236"/>
      <c r="R515" s="236"/>
      <c r="S515" s="236"/>
    </row>
    <row r="516" spans="1:19" ht="12.75">
      <c r="A516" s="245"/>
      <c r="B516" s="245"/>
      <c r="C516" s="243"/>
      <c r="D516" s="243"/>
      <c r="E516" s="244"/>
      <c r="F516" s="243"/>
      <c r="G516" s="243"/>
      <c r="H516" s="242"/>
      <c r="I516" s="241"/>
      <c r="J516" s="241"/>
      <c r="K516" s="241"/>
      <c r="L516" s="240"/>
      <c r="M516" s="239"/>
      <c r="N516" s="238"/>
      <c r="O516" s="238"/>
      <c r="P516" s="237"/>
      <c r="Q516" s="236"/>
      <c r="R516" s="236"/>
      <c r="S516" s="236"/>
    </row>
    <row r="517" spans="1:19" ht="12.75">
      <c r="A517" s="245"/>
      <c r="B517" s="245"/>
      <c r="C517" s="243"/>
      <c r="D517" s="243"/>
      <c r="E517" s="244"/>
      <c r="F517" s="243"/>
      <c r="G517" s="243"/>
      <c r="H517" s="242"/>
      <c r="I517" s="241"/>
      <c r="J517" s="241"/>
      <c r="K517" s="241"/>
      <c r="L517" s="240"/>
      <c r="M517" s="239"/>
      <c r="N517" s="238"/>
      <c r="O517" s="238"/>
      <c r="P517" s="237"/>
      <c r="Q517" s="236"/>
      <c r="R517" s="236"/>
      <c r="S517" s="236"/>
    </row>
    <row r="518" spans="1:19" ht="12.75">
      <c r="A518" s="245"/>
      <c r="B518" s="245"/>
      <c r="C518" s="243"/>
      <c r="D518" s="243"/>
      <c r="E518" s="244"/>
      <c r="F518" s="243"/>
      <c r="G518" s="243"/>
      <c r="H518" s="242"/>
      <c r="I518" s="241"/>
      <c r="J518" s="241"/>
      <c r="K518" s="241"/>
      <c r="L518" s="240"/>
      <c r="M518" s="239"/>
      <c r="N518" s="238"/>
      <c r="O518" s="238"/>
      <c r="P518" s="237"/>
      <c r="Q518" s="236"/>
      <c r="R518" s="236"/>
      <c r="S518" s="236"/>
    </row>
    <row r="519" spans="1:19" ht="12.75">
      <c r="A519" s="245"/>
      <c r="B519" s="245"/>
      <c r="C519" s="243"/>
      <c r="D519" s="243"/>
      <c r="E519" s="244"/>
      <c r="F519" s="243"/>
      <c r="G519" s="243"/>
      <c r="H519" s="242"/>
      <c r="I519" s="241"/>
      <c r="J519" s="241"/>
      <c r="K519" s="241"/>
      <c r="L519" s="240"/>
      <c r="M519" s="239"/>
      <c r="N519" s="238"/>
      <c r="O519" s="238"/>
      <c r="P519" s="237"/>
      <c r="Q519" s="236"/>
      <c r="R519" s="236"/>
      <c r="S519" s="236"/>
    </row>
    <row r="520" spans="1:19" ht="12.75">
      <c r="A520" s="245"/>
      <c r="B520" s="245"/>
      <c r="C520" s="243"/>
      <c r="D520" s="243"/>
      <c r="E520" s="244"/>
      <c r="F520" s="243"/>
      <c r="G520" s="243"/>
      <c r="H520" s="242"/>
      <c r="I520" s="241"/>
      <c r="J520" s="241"/>
      <c r="K520" s="241"/>
      <c r="L520" s="240"/>
      <c r="M520" s="239"/>
      <c r="N520" s="238"/>
      <c r="O520" s="238"/>
      <c r="P520" s="237"/>
      <c r="Q520" s="236"/>
      <c r="R520" s="236"/>
      <c r="S520" s="236"/>
    </row>
    <row r="521" spans="1:19" ht="12.75">
      <c r="A521" s="245"/>
      <c r="B521" s="245"/>
      <c r="C521" s="243"/>
      <c r="D521" s="243"/>
      <c r="E521" s="244"/>
      <c r="F521" s="243"/>
      <c r="G521" s="243"/>
      <c r="H521" s="242"/>
      <c r="I521" s="241"/>
      <c r="J521" s="241"/>
      <c r="K521" s="241"/>
      <c r="L521" s="240"/>
      <c r="M521" s="239"/>
      <c r="N521" s="238"/>
      <c r="O521" s="238"/>
      <c r="P521" s="237"/>
      <c r="Q521" s="236"/>
      <c r="R521" s="236"/>
      <c r="S521" s="236"/>
    </row>
    <row r="522" spans="1:19" ht="12.75">
      <c r="A522" s="245"/>
      <c r="B522" s="245"/>
      <c r="C522" s="243"/>
      <c r="D522" s="243"/>
      <c r="E522" s="244"/>
      <c r="F522" s="243"/>
      <c r="G522" s="243"/>
      <c r="H522" s="242"/>
      <c r="I522" s="241"/>
      <c r="J522" s="241"/>
      <c r="K522" s="241"/>
      <c r="L522" s="240"/>
      <c r="M522" s="239"/>
      <c r="N522" s="238"/>
      <c r="O522" s="238"/>
      <c r="P522" s="237"/>
      <c r="Q522" s="236"/>
      <c r="R522" s="236"/>
      <c r="S522" s="236"/>
    </row>
    <row r="523" spans="1:19" ht="12.75">
      <c r="A523" s="245"/>
      <c r="B523" s="245"/>
      <c r="C523" s="243"/>
      <c r="D523" s="243"/>
      <c r="E523" s="244"/>
      <c r="F523" s="243"/>
      <c r="G523" s="243"/>
      <c r="H523" s="242"/>
      <c r="I523" s="241"/>
      <c r="J523" s="241"/>
      <c r="K523" s="241"/>
      <c r="L523" s="240"/>
      <c r="M523" s="239"/>
      <c r="N523" s="238"/>
      <c r="O523" s="238"/>
      <c r="P523" s="237"/>
      <c r="Q523" s="236"/>
      <c r="R523" s="236"/>
      <c r="S523" s="236"/>
    </row>
    <row r="524" spans="1:19" ht="12.75">
      <c r="A524" s="245"/>
      <c r="B524" s="245"/>
      <c r="C524" s="243"/>
      <c r="D524" s="243"/>
      <c r="E524" s="244"/>
      <c r="F524" s="243"/>
      <c r="G524" s="243"/>
      <c r="H524" s="242"/>
      <c r="I524" s="241"/>
      <c r="J524" s="241"/>
      <c r="K524" s="241"/>
      <c r="L524" s="240"/>
      <c r="M524" s="239"/>
      <c r="N524" s="238"/>
      <c r="O524" s="238"/>
      <c r="P524" s="237"/>
      <c r="Q524" s="236"/>
      <c r="R524" s="236"/>
      <c r="S524" s="236"/>
    </row>
    <row r="525" spans="1:19" ht="12.75">
      <c r="A525" s="245"/>
      <c r="B525" s="245"/>
      <c r="C525" s="243"/>
      <c r="D525" s="243"/>
      <c r="E525" s="244"/>
      <c r="F525" s="243"/>
      <c r="G525" s="243"/>
      <c r="H525" s="242"/>
      <c r="I525" s="241"/>
      <c r="J525" s="241"/>
      <c r="K525" s="241"/>
      <c r="L525" s="240"/>
      <c r="M525" s="239"/>
      <c r="N525" s="238"/>
      <c r="O525" s="238"/>
      <c r="P525" s="237"/>
      <c r="Q525" s="236"/>
      <c r="R525" s="236"/>
      <c r="S525" s="236"/>
    </row>
    <row r="526" spans="1:19" ht="12.75">
      <c r="A526" s="245"/>
      <c r="B526" s="245"/>
      <c r="C526" s="243"/>
      <c r="D526" s="243"/>
      <c r="E526" s="244"/>
      <c r="F526" s="243"/>
      <c r="G526" s="243"/>
      <c r="H526" s="242"/>
      <c r="I526" s="241"/>
      <c r="J526" s="241"/>
      <c r="K526" s="241"/>
      <c r="L526" s="240"/>
      <c r="M526" s="239"/>
      <c r="N526" s="238"/>
      <c r="O526" s="238"/>
      <c r="P526" s="237"/>
      <c r="Q526" s="236"/>
      <c r="R526" s="236"/>
      <c r="S526" s="236"/>
    </row>
    <row r="527" spans="1:19" ht="12.75">
      <c r="A527" s="245"/>
      <c r="B527" s="245"/>
      <c r="C527" s="243"/>
      <c r="D527" s="243"/>
      <c r="E527" s="244"/>
      <c r="F527" s="243"/>
      <c r="G527" s="243"/>
      <c r="H527" s="242"/>
      <c r="I527" s="241"/>
      <c r="J527" s="241"/>
      <c r="K527" s="241"/>
      <c r="L527" s="240"/>
      <c r="M527" s="239"/>
      <c r="N527" s="238"/>
      <c r="O527" s="238"/>
      <c r="P527" s="237"/>
      <c r="Q527" s="236"/>
      <c r="R527" s="236"/>
      <c r="S527" s="236"/>
    </row>
    <row r="528" spans="1:19" ht="12.75">
      <c r="A528" s="245"/>
      <c r="B528" s="245"/>
      <c r="C528" s="243"/>
      <c r="D528" s="243"/>
      <c r="E528" s="244"/>
      <c r="F528" s="243"/>
      <c r="G528" s="243"/>
      <c r="H528" s="242"/>
      <c r="I528" s="241"/>
      <c r="J528" s="241"/>
      <c r="K528" s="241"/>
      <c r="L528" s="240"/>
      <c r="M528" s="239"/>
      <c r="N528" s="238"/>
      <c r="O528" s="238"/>
      <c r="P528" s="237"/>
      <c r="Q528" s="236"/>
      <c r="R528" s="236"/>
      <c r="S528" s="236"/>
    </row>
    <row r="529" spans="1:19" ht="12.75">
      <c r="A529" s="245"/>
      <c r="B529" s="245"/>
      <c r="C529" s="243"/>
      <c r="D529" s="243"/>
      <c r="E529" s="244"/>
      <c r="F529" s="243"/>
      <c r="G529" s="243"/>
      <c r="H529" s="242"/>
      <c r="I529" s="241"/>
      <c r="J529" s="241"/>
      <c r="K529" s="241"/>
      <c r="L529" s="240"/>
      <c r="M529" s="239"/>
      <c r="N529" s="238"/>
      <c r="O529" s="238"/>
      <c r="P529" s="237"/>
      <c r="Q529" s="236"/>
      <c r="R529" s="236"/>
      <c r="S529" s="236"/>
    </row>
    <row r="530" spans="1:19" ht="12.75">
      <c r="A530" s="245"/>
      <c r="B530" s="245"/>
      <c r="C530" s="243"/>
      <c r="D530" s="243"/>
      <c r="E530" s="244"/>
      <c r="F530" s="243"/>
      <c r="G530" s="243"/>
      <c r="H530" s="242"/>
      <c r="I530" s="241"/>
      <c r="J530" s="241"/>
      <c r="K530" s="241"/>
      <c r="L530" s="240"/>
      <c r="M530" s="239"/>
      <c r="N530" s="238"/>
      <c r="O530" s="238"/>
      <c r="P530" s="237"/>
      <c r="Q530" s="236"/>
      <c r="R530" s="236"/>
      <c r="S530" s="236"/>
    </row>
    <row r="531" spans="1:19" ht="12.75">
      <c r="A531" s="245"/>
      <c r="B531" s="245"/>
      <c r="C531" s="243"/>
      <c r="D531" s="243"/>
      <c r="E531" s="244"/>
      <c r="F531" s="243"/>
      <c r="G531" s="243"/>
      <c r="H531" s="242"/>
      <c r="I531" s="241"/>
      <c r="J531" s="241"/>
      <c r="K531" s="241"/>
      <c r="L531" s="240"/>
      <c r="M531" s="239"/>
      <c r="N531" s="238"/>
      <c r="O531" s="238"/>
      <c r="P531" s="237"/>
      <c r="Q531" s="236"/>
      <c r="R531" s="236"/>
      <c r="S531" s="236"/>
    </row>
    <row r="532" spans="1:19" ht="12.75">
      <c r="A532" s="245"/>
      <c r="B532" s="245"/>
      <c r="C532" s="243"/>
      <c r="D532" s="243"/>
      <c r="E532" s="244"/>
      <c r="F532" s="243"/>
      <c r="G532" s="243"/>
      <c r="H532" s="242"/>
      <c r="I532" s="241"/>
      <c r="J532" s="241"/>
      <c r="K532" s="241"/>
      <c r="L532" s="240"/>
      <c r="M532" s="239"/>
      <c r="N532" s="238"/>
      <c r="O532" s="238"/>
      <c r="P532" s="237"/>
      <c r="Q532" s="236"/>
      <c r="R532" s="236"/>
      <c r="S532" s="236"/>
    </row>
    <row r="533" spans="1:19" ht="12.75">
      <c r="A533" s="245"/>
      <c r="B533" s="245"/>
      <c r="C533" s="243"/>
      <c r="D533" s="243"/>
      <c r="E533" s="244"/>
      <c r="F533" s="243"/>
      <c r="G533" s="243"/>
      <c r="H533" s="242"/>
      <c r="I533" s="241"/>
      <c r="J533" s="241"/>
      <c r="K533" s="241"/>
      <c r="L533" s="240"/>
      <c r="M533" s="239"/>
      <c r="N533" s="238"/>
      <c r="O533" s="238"/>
      <c r="P533" s="237"/>
      <c r="Q533" s="236"/>
      <c r="R533" s="236"/>
      <c r="S533" s="236"/>
    </row>
    <row r="534" spans="1:19" ht="12.75">
      <c r="A534" s="245"/>
      <c r="B534" s="245"/>
      <c r="C534" s="243"/>
      <c r="D534" s="243"/>
      <c r="E534" s="244"/>
      <c r="F534" s="243"/>
      <c r="G534" s="243"/>
      <c r="H534" s="242"/>
      <c r="I534" s="241"/>
      <c r="J534" s="241"/>
      <c r="K534" s="241"/>
      <c r="L534" s="240"/>
      <c r="M534" s="239"/>
      <c r="N534" s="238"/>
      <c r="O534" s="238"/>
      <c r="P534" s="237"/>
      <c r="Q534" s="236"/>
      <c r="R534" s="236"/>
      <c r="S534" s="236"/>
    </row>
    <row r="535" spans="1:19" ht="12.75">
      <c r="A535" s="245"/>
      <c r="B535" s="245"/>
      <c r="C535" s="243"/>
      <c r="D535" s="243"/>
      <c r="E535" s="244"/>
      <c r="F535" s="243"/>
      <c r="G535" s="243"/>
      <c r="H535" s="242"/>
      <c r="I535" s="241"/>
      <c r="J535" s="241"/>
      <c r="K535" s="241"/>
      <c r="L535" s="240"/>
      <c r="M535" s="239"/>
      <c r="N535" s="238"/>
      <c r="O535" s="238"/>
      <c r="P535" s="237"/>
      <c r="Q535" s="236"/>
      <c r="R535" s="236"/>
      <c r="S535" s="236"/>
    </row>
    <row r="536" spans="1:19" ht="12.75">
      <c r="A536" s="245"/>
      <c r="B536" s="245"/>
      <c r="C536" s="243"/>
      <c r="D536" s="243"/>
      <c r="E536" s="244"/>
      <c r="F536" s="243"/>
      <c r="G536" s="243"/>
      <c r="H536" s="242"/>
      <c r="I536" s="241"/>
      <c r="J536" s="241"/>
      <c r="K536" s="241"/>
      <c r="L536" s="240"/>
      <c r="M536" s="239"/>
      <c r="N536" s="238"/>
      <c r="O536" s="238"/>
      <c r="P536" s="237"/>
      <c r="Q536" s="236"/>
      <c r="R536" s="236"/>
      <c r="S536" s="236"/>
    </row>
    <row r="537" spans="1:19" ht="12.75">
      <c r="A537" s="245"/>
      <c r="B537" s="245"/>
      <c r="C537" s="243"/>
      <c r="D537" s="243"/>
      <c r="E537" s="244"/>
      <c r="F537" s="243"/>
      <c r="G537" s="243"/>
      <c r="H537" s="242"/>
      <c r="I537" s="241"/>
      <c r="J537" s="241"/>
      <c r="K537" s="241"/>
      <c r="L537" s="240"/>
      <c r="M537" s="239"/>
      <c r="N537" s="238"/>
      <c r="O537" s="238"/>
      <c r="P537" s="237"/>
      <c r="Q537" s="236"/>
      <c r="R537" s="236"/>
      <c r="S537" s="236"/>
    </row>
    <row r="538" spans="1:19" ht="12.75">
      <c r="A538" s="245"/>
      <c r="B538" s="245"/>
      <c r="C538" s="243"/>
      <c r="D538" s="243"/>
      <c r="E538" s="244"/>
      <c r="F538" s="243"/>
      <c r="G538" s="243"/>
      <c r="H538" s="242"/>
      <c r="I538" s="241"/>
      <c r="J538" s="241"/>
      <c r="K538" s="241"/>
      <c r="L538" s="240"/>
      <c r="M538" s="239"/>
      <c r="N538" s="238"/>
      <c r="O538" s="238"/>
      <c r="P538" s="237"/>
      <c r="Q538" s="236"/>
      <c r="R538" s="236"/>
      <c r="S538" s="236"/>
    </row>
    <row r="539" spans="1:19" ht="12.75">
      <c r="A539" s="245"/>
      <c r="B539" s="245"/>
      <c r="C539" s="243"/>
      <c r="D539" s="243"/>
      <c r="E539" s="244"/>
      <c r="F539" s="243"/>
      <c r="G539" s="243"/>
      <c r="H539" s="242"/>
      <c r="I539" s="241"/>
      <c r="J539" s="241"/>
      <c r="K539" s="241"/>
      <c r="L539" s="240"/>
      <c r="M539" s="239"/>
      <c r="N539" s="238"/>
      <c r="O539" s="238"/>
      <c r="P539" s="237"/>
      <c r="Q539" s="236"/>
      <c r="R539" s="236"/>
      <c r="S539" s="236"/>
    </row>
    <row r="540" spans="1:19" ht="12.75">
      <c r="A540" s="245"/>
      <c r="B540" s="245"/>
      <c r="C540" s="243"/>
      <c r="D540" s="243"/>
      <c r="E540" s="244"/>
      <c r="F540" s="243"/>
      <c r="G540" s="243"/>
      <c r="H540" s="242"/>
      <c r="I540" s="241"/>
      <c r="J540" s="241"/>
      <c r="K540" s="241"/>
      <c r="L540" s="240"/>
      <c r="M540" s="239"/>
      <c r="N540" s="238"/>
      <c r="O540" s="238"/>
      <c r="P540" s="237"/>
      <c r="Q540" s="236"/>
      <c r="R540" s="236"/>
      <c r="S540" s="236"/>
    </row>
    <row r="541" spans="1:19" ht="12.75">
      <c r="A541" s="245"/>
      <c r="B541" s="245"/>
      <c r="C541" s="243"/>
      <c r="D541" s="243"/>
      <c r="E541" s="244"/>
      <c r="F541" s="243"/>
      <c r="G541" s="243"/>
      <c r="H541" s="242"/>
      <c r="I541" s="241"/>
      <c r="J541" s="241"/>
      <c r="K541" s="241"/>
      <c r="L541" s="240"/>
      <c r="M541" s="239"/>
      <c r="N541" s="238"/>
      <c r="O541" s="238"/>
      <c r="P541" s="237"/>
      <c r="Q541" s="236"/>
      <c r="R541" s="236"/>
      <c r="S541" s="236"/>
    </row>
    <row r="542" spans="1:19" ht="12.75">
      <c r="A542" s="245"/>
      <c r="B542" s="245"/>
      <c r="C542" s="243"/>
      <c r="D542" s="243"/>
      <c r="E542" s="244"/>
      <c r="F542" s="243"/>
      <c r="G542" s="243"/>
      <c r="H542" s="242"/>
      <c r="I542" s="241"/>
      <c r="J542" s="241"/>
      <c r="K542" s="241"/>
      <c r="L542" s="240"/>
      <c r="M542" s="239"/>
      <c r="N542" s="238"/>
      <c r="O542" s="238"/>
      <c r="P542" s="237"/>
      <c r="Q542" s="236"/>
      <c r="R542" s="236"/>
      <c r="S542" s="236"/>
    </row>
    <row r="543" spans="1:19" ht="12.75">
      <c r="A543" s="245"/>
      <c r="B543" s="245"/>
      <c r="C543" s="243"/>
      <c r="D543" s="243"/>
      <c r="E543" s="244"/>
      <c r="F543" s="243"/>
      <c r="G543" s="243"/>
      <c r="H543" s="242"/>
      <c r="I543" s="241"/>
      <c r="J543" s="241"/>
      <c r="K543" s="241"/>
      <c r="L543" s="240"/>
      <c r="M543" s="239"/>
      <c r="N543" s="238"/>
      <c r="O543" s="238"/>
      <c r="P543" s="237"/>
      <c r="Q543" s="236"/>
      <c r="R543" s="236"/>
      <c r="S543" s="236"/>
    </row>
    <row r="544" spans="1:19" ht="12.75">
      <c r="A544" s="245"/>
      <c r="B544" s="245"/>
      <c r="C544" s="243"/>
      <c r="D544" s="243"/>
      <c r="E544" s="244"/>
      <c r="F544" s="243"/>
      <c r="G544" s="243"/>
      <c r="H544" s="242"/>
      <c r="I544" s="241"/>
      <c r="J544" s="241"/>
      <c r="K544" s="241"/>
      <c r="L544" s="240"/>
      <c r="M544" s="239"/>
      <c r="N544" s="238"/>
      <c r="O544" s="238"/>
      <c r="P544" s="237"/>
      <c r="Q544" s="236"/>
      <c r="R544" s="236"/>
      <c r="S544" s="236"/>
    </row>
    <row r="545" spans="1:19" ht="12.75">
      <c r="A545" s="245"/>
      <c r="B545" s="245"/>
      <c r="C545" s="243"/>
      <c r="D545" s="243"/>
      <c r="E545" s="244"/>
      <c r="F545" s="243"/>
      <c r="G545" s="243"/>
      <c r="H545" s="242"/>
      <c r="I545" s="241"/>
      <c r="J545" s="241"/>
      <c r="K545" s="241"/>
      <c r="L545" s="240"/>
      <c r="M545" s="239"/>
      <c r="N545" s="238"/>
      <c r="O545" s="238"/>
      <c r="P545" s="237"/>
      <c r="Q545" s="236"/>
      <c r="R545" s="236"/>
      <c r="S545" s="236"/>
    </row>
    <row r="546" spans="1:19" ht="12.75">
      <c r="A546" s="245"/>
      <c r="B546" s="245"/>
      <c r="C546" s="243"/>
      <c r="D546" s="243"/>
      <c r="E546" s="244"/>
      <c r="F546" s="243"/>
      <c r="G546" s="243"/>
      <c r="H546" s="242"/>
      <c r="I546" s="241"/>
      <c r="J546" s="241"/>
      <c r="K546" s="241"/>
      <c r="L546" s="240"/>
      <c r="M546" s="239"/>
      <c r="N546" s="238"/>
      <c r="O546" s="238"/>
      <c r="P546" s="237"/>
      <c r="Q546" s="236"/>
      <c r="R546" s="236"/>
      <c r="S546" s="236"/>
    </row>
    <row r="547" spans="1:19" ht="12.75">
      <c r="A547" s="245"/>
      <c r="B547" s="245"/>
      <c r="C547" s="243"/>
      <c r="D547" s="243"/>
      <c r="E547" s="244"/>
      <c r="F547" s="243"/>
      <c r="G547" s="243"/>
      <c r="H547" s="242"/>
      <c r="I547" s="241"/>
      <c r="J547" s="241"/>
      <c r="K547" s="241"/>
      <c r="L547" s="240"/>
      <c r="M547" s="239"/>
      <c r="N547" s="238"/>
      <c r="O547" s="238"/>
      <c r="P547" s="237"/>
      <c r="Q547" s="236"/>
      <c r="R547" s="236"/>
      <c r="S547" s="236"/>
    </row>
    <row r="548" spans="1:19" ht="12.75">
      <c r="A548" s="245"/>
      <c r="B548" s="245"/>
      <c r="C548" s="243"/>
      <c r="D548" s="243"/>
      <c r="E548" s="244"/>
      <c r="F548" s="243"/>
      <c r="G548" s="243"/>
      <c r="H548" s="242"/>
      <c r="I548" s="241"/>
      <c r="J548" s="241"/>
      <c r="K548" s="241"/>
      <c r="L548" s="240"/>
      <c r="M548" s="239"/>
      <c r="N548" s="238"/>
      <c r="O548" s="238"/>
      <c r="P548" s="237"/>
      <c r="Q548" s="236"/>
      <c r="R548" s="236"/>
      <c r="S548" s="236"/>
    </row>
    <row r="549" spans="1:19" ht="12.75">
      <c r="A549" s="245"/>
      <c r="B549" s="245"/>
      <c r="C549" s="243"/>
      <c r="D549" s="243"/>
      <c r="E549" s="244"/>
      <c r="F549" s="243"/>
      <c r="G549" s="243"/>
      <c r="H549" s="242"/>
      <c r="I549" s="241"/>
      <c r="J549" s="241"/>
      <c r="K549" s="241"/>
      <c r="L549" s="240"/>
      <c r="M549" s="239"/>
      <c r="N549" s="238"/>
      <c r="O549" s="238"/>
      <c r="P549" s="237"/>
      <c r="Q549" s="236"/>
      <c r="R549" s="236"/>
      <c r="S549" s="236"/>
    </row>
    <row r="550" spans="1:19" ht="12.75">
      <c r="A550" s="245"/>
      <c r="B550" s="245"/>
      <c r="C550" s="243"/>
      <c r="D550" s="243"/>
      <c r="E550" s="244"/>
      <c r="F550" s="243"/>
      <c r="G550" s="243"/>
      <c r="H550" s="242"/>
      <c r="I550" s="241"/>
      <c r="J550" s="241"/>
      <c r="K550" s="241"/>
      <c r="L550" s="240"/>
      <c r="M550" s="239"/>
      <c r="N550" s="238"/>
      <c r="O550" s="238"/>
      <c r="P550" s="237"/>
      <c r="Q550" s="236"/>
      <c r="R550" s="236"/>
      <c r="S550" s="236"/>
    </row>
    <row r="551" spans="1:19" ht="12.75">
      <c r="A551" s="245"/>
      <c r="B551" s="245"/>
      <c r="C551" s="243"/>
      <c r="D551" s="243"/>
      <c r="E551" s="244"/>
      <c r="F551" s="243"/>
      <c r="G551" s="243"/>
      <c r="H551" s="242"/>
      <c r="I551" s="241"/>
      <c r="J551" s="241"/>
      <c r="K551" s="241"/>
      <c r="L551" s="240"/>
      <c r="M551" s="239"/>
      <c r="N551" s="238"/>
      <c r="O551" s="238"/>
      <c r="P551" s="237"/>
      <c r="Q551" s="236"/>
      <c r="R551" s="236"/>
      <c r="S551" s="236"/>
    </row>
    <row r="552" spans="1:19" ht="12.75">
      <c r="A552" s="245"/>
      <c r="B552" s="245"/>
      <c r="C552" s="243"/>
      <c r="D552" s="243"/>
      <c r="E552" s="244"/>
      <c r="F552" s="243"/>
      <c r="G552" s="243"/>
      <c r="H552" s="242"/>
      <c r="I552" s="241"/>
      <c r="J552" s="241"/>
      <c r="K552" s="241"/>
      <c r="L552" s="240"/>
      <c r="M552" s="239"/>
      <c r="N552" s="238"/>
      <c r="O552" s="238"/>
      <c r="P552" s="237"/>
      <c r="Q552" s="236"/>
      <c r="R552" s="236"/>
      <c r="S552" s="236"/>
    </row>
    <row r="553" spans="1:19" ht="12.75">
      <c r="A553" s="245"/>
      <c r="B553" s="245"/>
      <c r="C553" s="243"/>
      <c r="D553" s="243"/>
      <c r="E553" s="244"/>
      <c r="F553" s="243"/>
      <c r="G553" s="243"/>
      <c r="H553" s="242"/>
      <c r="I553" s="241"/>
      <c r="J553" s="241"/>
      <c r="K553" s="241"/>
      <c r="L553" s="240"/>
      <c r="M553" s="239"/>
      <c r="N553" s="238"/>
      <c r="O553" s="238"/>
      <c r="P553" s="237"/>
      <c r="Q553" s="236"/>
      <c r="R553" s="236"/>
      <c r="S553" s="236"/>
    </row>
    <row r="554" spans="1:19" ht="12.75">
      <c r="A554" s="245"/>
      <c r="B554" s="245"/>
      <c r="C554" s="243"/>
      <c r="D554" s="243"/>
      <c r="E554" s="244"/>
      <c r="F554" s="243"/>
      <c r="G554" s="243"/>
      <c r="H554" s="242"/>
      <c r="I554" s="241"/>
      <c r="J554" s="241"/>
      <c r="K554" s="241"/>
      <c r="L554" s="240"/>
      <c r="M554" s="239"/>
      <c r="N554" s="238"/>
      <c r="O554" s="238"/>
      <c r="P554" s="237"/>
      <c r="Q554" s="236"/>
      <c r="R554" s="236"/>
      <c r="S554" s="236"/>
    </row>
    <row r="555" spans="1:19" ht="12.75">
      <c r="A555" s="245"/>
      <c r="B555" s="245"/>
      <c r="C555" s="243"/>
      <c r="D555" s="243"/>
      <c r="E555" s="244"/>
      <c r="F555" s="243"/>
      <c r="G555" s="243"/>
      <c r="H555" s="242"/>
      <c r="I555" s="241"/>
      <c r="J555" s="241"/>
      <c r="K555" s="241"/>
      <c r="L555" s="240"/>
      <c r="M555" s="239"/>
      <c r="N555" s="238"/>
      <c r="O555" s="238"/>
      <c r="P555" s="237"/>
      <c r="Q555" s="236"/>
      <c r="R555" s="236"/>
      <c r="S555" s="236"/>
    </row>
    <row r="556" spans="1:19" ht="12.75">
      <c r="A556" s="245"/>
      <c r="B556" s="245"/>
      <c r="C556" s="243"/>
      <c r="D556" s="243"/>
      <c r="E556" s="244"/>
      <c r="F556" s="243"/>
      <c r="G556" s="243"/>
      <c r="H556" s="242"/>
      <c r="I556" s="241"/>
      <c r="J556" s="241"/>
      <c r="K556" s="241"/>
      <c r="L556" s="240"/>
      <c r="M556" s="239"/>
      <c r="N556" s="238"/>
      <c r="O556" s="238"/>
      <c r="P556" s="237"/>
      <c r="Q556" s="236"/>
      <c r="R556" s="236"/>
      <c r="S556" s="236"/>
    </row>
    <row r="557" spans="1:19" ht="12.75">
      <c r="A557" s="245"/>
      <c r="B557" s="245"/>
      <c r="C557" s="243"/>
      <c r="D557" s="243"/>
      <c r="E557" s="244"/>
      <c r="F557" s="243"/>
      <c r="G557" s="243"/>
      <c r="H557" s="242"/>
      <c r="I557" s="241"/>
      <c r="J557" s="241"/>
      <c r="K557" s="241"/>
      <c r="L557" s="240"/>
      <c r="M557" s="239"/>
      <c r="N557" s="238"/>
      <c r="O557" s="238"/>
      <c r="P557" s="237"/>
      <c r="Q557" s="236"/>
      <c r="R557" s="236"/>
      <c r="S557" s="236"/>
    </row>
    <row r="558" spans="1:19" ht="12.75">
      <c r="A558" s="245"/>
      <c r="B558" s="245"/>
      <c r="C558" s="243"/>
      <c r="D558" s="243"/>
      <c r="E558" s="244"/>
      <c r="F558" s="243"/>
      <c r="G558" s="243"/>
      <c r="H558" s="242"/>
      <c r="I558" s="241"/>
      <c r="J558" s="241"/>
      <c r="K558" s="241"/>
      <c r="L558" s="240"/>
      <c r="M558" s="239"/>
      <c r="N558" s="238"/>
      <c r="O558" s="238"/>
      <c r="P558" s="237"/>
      <c r="Q558" s="236"/>
      <c r="R558" s="236"/>
      <c r="S558" s="236"/>
    </row>
    <row r="559" spans="1:19" ht="12.75">
      <c r="A559" s="245"/>
      <c r="B559" s="245"/>
      <c r="C559" s="243"/>
      <c r="D559" s="243"/>
      <c r="E559" s="244"/>
      <c r="F559" s="243"/>
      <c r="G559" s="243"/>
      <c r="H559" s="242"/>
      <c r="I559" s="241"/>
      <c r="J559" s="241"/>
      <c r="K559" s="241"/>
      <c r="L559" s="240"/>
      <c r="M559" s="239"/>
      <c r="N559" s="238"/>
      <c r="O559" s="238"/>
      <c r="P559" s="237"/>
      <c r="Q559" s="236"/>
      <c r="R559" s="236"/>
      <c r="S559" s="236"/>
    </row>
    <row r="560" spans="1:19" ht="12.75">
      <c r="A560" s="245"/>
      <c r="B560" s="245"/>
      <c r="C560" s="243"/>
      <c r="D560" s="243"/>
      <c r="E560" s="244"/>
      <c r="F560" s="243"/>
      <c r="G560" s="243"/>
      <c r="H560" s="242"/>
      <c r="I560" s="241"/>
      <c r="J560" s="241"/>
      <c r="K560" s="241"/>
      <c r="L560" s="240"/>
      <c r="M560" s="239"/>
      <c r="N560" s="238"/>
      <c r="O560" s="238"/>
      <c r="P560" s="237"/>
      <c r="Q560" s="236"/>
      <c r="R560" s="236"/>
      <c r="S560" s="236"/>
    </row>
    <row r="561" spans="1:19" ht="12.75">
      <c r="A561" s="245"/>
      <c r="B561" s="245"/>
      <c r="C561" s="243"/>
      <c r="D561" s="243"/>
      <c r="E561" s="244"/>
      <c r="F561" s="243"/>
      <c r="G561" s="243"/>
      <c r="H561" s="242"/>
      <c r="I561" s="241"/>
      <c r="J561" s="241"/>
      <c r="K561" s="241"/>
      <c r="L561" s="240"/>
      <c r="M561" s="239"/>
      <c r="N561" s="238"/>
      <c r="O561" s="238"/>
      <c r="P561" s="237"/>
      <c r="Q561" s="236"/>
      <c r="R561" s="236"/>
      <c r="S561" s="236"/>
    </row>
    <row r="562" spans="1:19" ht="12.75">
      <c r="A562" s="245"/>
      <c r="B562" s="245"/>
      <c r="C562" s="243"/>
      <c r="D562" s="243"/>
      <c r="E562" s="244"/>
      <c r="F562" s="243"/>
      <c r="G562" s="243"/>
      <c r="H562" s="242"/>
      <c r="I562" s="241"/>
      <c r="J562" s="241"/>
      <c r="K562" s="241"/>
      <c r="L562" s="240"/>
      <c r="M562" s="239"/>
      <c r="N562" s="238"/>
      <c r="O562" s="238"/>
      <c r="P562" s="237"/>
      <c r="Q562" s="236"/>
      <c r="R562" s="236"/>
      <c r="S562" s="236"/>
    </row>
    <row r="563" spans="1:19" ht="12.75">
      <c r="A563" s="245"/>
      <c r="B563" s="245"/>
      <c r="C563" s="243"/>
      <c r="D563" s="243"/>
      <c r="E563" s="244"/>
      <c r="F563" s="243"/>
      <c r="G563" s="243"/>
      <c r="H563" s="242"/>
      <c r="I563" s="241"/>
      <c r="J563" s="241"/>
      <c r="K563" s="241"/>
      <c r="L563" s="240"/>
      <c r="M563" s="239"/>
      <c r="N563" s="238"/>
      <c r="O563" s="238"/>
      <c r="P563" s="237"/>
      <c r="Q563" s="236"/>
      <c r="R563" s="236"/>
      <c r="S563" s="236"/>
    </row>
    <row r="564" spans="1:19" ht="12.75">
      <c r="A564" s="245"/>
      <c r="B564" s="245"/>
      <c r="C564" s="243"/>
      <c r="D564" s="243"/>
      <c r="E564" s="244"/>
      <c r="F564" s="243"/>
      <c r="G564" s="243"/>
      <c r="H564" s="242"/>
      <c r="I564" s="241"/>
      <c r="J564" s="241"/>
      <c r="K564" s="241"/>
      <c r="L564" s="240"/>
      <c r="M564" s="239"/>
      <c r="N564" s="238"/>
      <c r="O564" s="238"/>
      <c r="P564" s="237"/>
      <c r="Q564" s="236"/>
      <c r="R564" s="236"/>
      <c r="S564" s="236"/>
    </row>
    <row r="565" spans="1:19" ht="12.75">
      <c r="A565" s="245"/>
      <c r="B565" s="245"/>
      <c r="C565" s="243"/>
      <c r="D565" s="243"/>
      <c r="E565" s="244"/>
      <c r="F565" s="243"/>
      <c r="G565" s="243"/>
      <c r="H565" s="242"/>
      <c r="I565" s="241"/>
      <c r="J565" s="241"/>
      <c r="K565" s="241"/>
      <c r="L565" s="240"/>
      <c r="M565" s="239"/>
      <c r="N565" s="238"/>
      <c r="O565" s="238"/>
      <c r="P565" s="237"/>
      <c r="Q565" s="236"/>
      <c r="R565" s="236"/>
      <c r="S565" s="236"/>
    </row>
    <row r="566" spans="1:19" ht="12.75">
      <c r="A566" s="245"/>
      <c r="B566" s="245"/>
      <c r="C566" s="243"/>
      <c r="D566" s="243"/>
      <c r="E566" s="244"/>
      <c r="F566" s="243"/>
      <c r="G566" s="243"/>
      <c r="H566" s="242"/>
      <c r="I566" s="241"/>
      <c r="J566" s="241"/>
      <c r="K566" s="241"/>
      <c r="L566" s="240"/>
      <c r="M566" s="239"/>
      <c r="N566" s="238"/>
      <c r="O566" s="238"/>
      <c r="P566" s="237"/>
      <c r="Q566" s="236"/>
      <c r="R566" s="236"/>
      <c r="S566" s="236"/>
    </row>
    <row r="567" spans="1:19" ht="12.75">
      <c r="A567" s="245"/>
      <c r="B567" s="245"/>
      <c r="C567" s="243"/>
      <c r="D567" s="243"/>
      <c r="E567" s="244"/>
      <c r="F567" s="243"/>
      <c r="G567" s="243"/>
      <c r="H567" s="242"/>
      <c r="I567" s="241"/>
      <c r="J567" s="241"/>
      <c r="K567" s="241"/>
      <c r="L567" s="240"/>
      <c r="M567" s="239"/>
      <c r="N567" s="238"/>
      <c r="O567" s="238"/>
      <c r="P567" s="237"/>
      <c r="Q567" s="236"/>
      <c r="R567" s="236"/>
      <c r="S567" s="236"/>
    </row>
    <row r="568" spans="1:19" ht="12.75">
      <c r="A568" s="245"/>
      <c r="B568" s="245"/>
      <c r="C568" s="243"/>
      <c r="D568" s="243"/>
      <c r="E568" s="244"/>
      <c r="F568" s="243"/>
      <c r="G568" s="243"/>
      <c r="H568" s="242"/>
      <c r="I568" s="241"/>
      <c r="J568" s="241"/>
      <c r="K568" s="241"/>
      <c r="L568" s="240"/>
      <c r="M568" s="239"/>
      <c r="N568" s="238"/>
      <c r="O568" s="238"/>
      <c r="P568" s="237"/>
      <c r="Q568" s="236"/>
      <c r="R568" s="236"/>
      <c r="S568" s="236"/>
    </row>
    <row r="569" spans="1:19" ht="12.75">
      <c r="A569" s="245"/>
      <c r="B569" s="245"/>
      <c r="C569" s="243"/>
      <c r="D569" s="243"/>
      <c r="E569" s="244"/>
      <c r="F569" s="243"/>
      <c r="G569" s="243"/>
      <c r="H569" s="242"/>
      <c r="I569" s="241"/>
      <c r="J569" s="241"/>
      <c r="K569" s="241"/>
      <c r="L569" s="240"/>
      <c r="M569" s="239"/>
      <c r="N569" s="238"/>
      <c r="O569" s="238"/>
      <c r="P569" s="237"/>
      <c r="Q569" s="236"/>
      <c r="R569" s="236"/>
      <c r="S569" s="236"/>
    </row>
    <row r="570" spans="1:19" ht="12.75">
      <c r="A570" s="245"/>
      <c r="B570" s="245"/>
      <c r="C570" s="243"/>
      <c r="D570" s="243"/>
      <c r="E570" s="244"/>
      <c r="F570" s="243"/>
      <c r="G570" s="243"/>
      <c r="H570" s="242"/>
      <c r="I570" s="241"/>
      <c r="J570" s="241"/>
      <c r="K570" s="241"/>
      <c r="L570" s="240"/>
      <c r="M570" s="239"/>
      <c r="N570" s="238"/>
      <c r="O570" s="238"/>
      <c r="P570" s="237"/>
      <c r="Q570" s="236"/>
      <c r="R570" s="236"/>
      <c r="S570" s="236"/>
    </row>
    <row r="571" spans="1:19" ht="12.75">
      <c r="A571" s="245"/>
      <c r="B571" s="245"/>
      <c r="C571" s="243"/>
      <c r="D571" s="243"/>
      <c r="E571" s="244"/>
      <c r="F571" s="243"/>
      <c r="G571" s="243"/>
      <c r="H571" s="242"/>
      <c r="I571" s="241"/>
      <c r="J571" s="241"/>
      <c r="K571" s="241"/>
      <c r="L571" s="240"/>
      <c r="M571" s="239"/>
      <c r="N571" s="238"/>
      <c r="O571" s="238"/>
      <c r="P571" s="237"/>
      <c r="Q571" s="236"/>
      <c r="R571" s="236"/>
      <c r="S571" s="236"/>
    </row>
    <row r="572" spans="1:19" ht="12.75">
      <c r="A572" s="245"/>
      <c r="B572" s="245"/>
      <c r="C572" s="243"/>
      <c r="D572" s="243"/>
      <c r="E572" s="244"/>
      <c r="F572" s="243"/>
      <c r="G572" s="243"/>
      <c r="H572" s="242"/>
      <c r="I572" s="241"/>
      <c r="J572" s="241"/>
      <c r="K572" s="241"/>
      <c r="L572" s="240"/>
      <c r="M572" s="239"/>
      <c r="N572" s="238"/>
      <c r="O572" s="238"/>
      <c r="P572" s="237"/>
      <c r="Q572" s="236"/>
      <c r="R572" s="236"/>
      <c r="S572" s="236"/>
    </row>
    <row r="573" spans="1:19" ht="12.75">
      <c r="A573" s="245"/>
      <c r="B573" s="245"/>
      <c r="C573" s="243"/>
      <c r="D573" s="243"/>
      <c r="E573" s="244"/>
      <c r="F573" s="243"/>
      <c r="G573" s="243"/>
      <c r="H573" s="242"/>
      <c r="I573" s="241"/>
      <c r="J573" s="241"/>
      <c r="K573" s="241"/>
      <c r="L573" s="240"/>
      <c r="M573" s="239"/>
      <c r="N573" s="238"/>
      <c r="O573" s="238"/>
      <c r="P573" s="237"/>
      <c r="Q573" s="236"/>
      <c r="R573" s="236"/>
      <c r="S573" s="236"/>
    </row>
    <row r="574" spans="1:19" ht="12.75">
      <c r="A574" s="245"/>
      <c r="B574" s="245"/>
      <c r="C574" s="243"/>
      <c r="D574" s="243"/>
      <c r="E574" s="244"/>
      <c r="F574" s="243"/>
      <c r="G574" s="243"/>
      <c r="H574" s="242"/>
      <c r="I574" s="241"/>
      <c r="J574" s="241"/>
      <c r="K574" s="241"/>
      <c r="L574" s="240"/>
      <c r="M574" s="239"/>
      <c r="N574" s="238"/>
      <c r="O574" s="238"/>
      <c r="P574" s="237"/>
      <c r="Q574" s="236"/>
      <c r="R574" s="236"/>
      <c r="S574" s="236"/>
    </row>
    <row r="575" spans="1:19" ht="12.75">
      <c r="A575" s="245"/>
      <c r="B575" s="245"/>
      <c r="C575" s="243"/>
      <c r="D575" s="243"/>
      <c r="E575" s="244"/>
      <c r="F575" s="243"/>
      <c r="G575" s="243"/>
      <c r="H575" s="242"/>
      <c r="I575" s="241"/>
      <c r="J575" s="241"/>
      <c r="K575" s="241"/>
      <c r="L575" s="240"/>
      <c r="M575" s="239"/>
      <c r="N575" s="238"/>
      <c r="O575" s="238"/>
      <c r="P575" s="237"/>
      <c r="Q575" s="236"/>
      <c r="R575" s="236"/>
      <c r="S575" s="236"/>
    </row>
    <row r="576" spans="1:19" ht="12.75">
      <c r="A576" s="245"/>
      <c r="B576" s="245"/>
      <c r="C576" s="243"/>
      <c r="D576" s="243"/>
      <c r="E576" s="244"/>
      <c r="F576" s="243"/>
      <c r="G576" s="243"/>
      <c r="H576" s="242"/>
      <c r="I576" s="241"/>
      <c r="J576" s="241"/>
      <c r="K576" s="241"/>
      <c r="L576" s="240"/>
      <c r="M576" s="239"/>
      <c r="N576" s="238"/>
      <c r="O576" s="238"/>
      <c r="P576" s="237"/>
      <c r="Q576" s="236"/>
      <c r="R576" s="236"/>
      <c r="S576" s="236"/>
    </row>
    <row r="577" spans="1:19" ht="12.75">
      <c r="A577" s="245"/>
      <c r="B577" s="245"/>
      <c r="C577" s="243"/>
      <c r="D577" s="243"/>
      <c r="E577" s="244"/>
      <c r="F577" s="243"/>
      <c r="G577" s="243"/>
      <c r="H577" s="242"/>
      <c r="I577" s="241"/>
      <c r="J577" s="241"/>
      <c r="K577" s="241"/>
      <c r="L577" s="240"/>
      <c r="M577" s="239"/>
      <c r="N577" s="238"/>
      <c r="O577" s="238"/>
      <c r="P577" s="237"/>
      <c r="Q577" s="236"/>
      <c r="R577" s="236"/>
      <c r="S577" s="236"/>
    </row>
    <row r="578" spans="1:19" ht="12.75">
      <c r="A578" s="245"/>
      <c r="B578" s="245"/>
      <c r="C578" s="243"/>
      <c r="D578" s="243"/>
      <c r="E578" s="244"/>
      <c r="F578" s="243"/>
      <c r="G578" s="243"/>
      <c r="H578" s="242"/>
      <c r="I578" s="241"/>
      <c r="J578" s="241"/>
      <c r="K578" s="241"/>
      <c r="L578" s="240"/>
      <c r="M578" s="239"/>
      <c r="N578" s="238"/>
      <c r="O578" s="238"/>
      <c r="P578" s="237"/>
      <c r="Q578" s="236"/>
      <c r="R578" s="236"/>
      <c r="S578" s="236"/>
    </row>
    <row r="579" spans="1:19" ht="12.75">
      <c r="A579" s="245"/>
      <c r="B579" s="245"/>
      <c r="C579" s="243"/>
      <c r="D579" s="243"/>
      <c r="E579" s="244"/>
      <c r="F579" s="243"/>
      <c r="G579" s="243"/>
      <c r="H579" s="242"/>
      <c r="I579" s="241"/>
      <c r="J579" s="241"/>
      <c r="K579" s="241"/>
      <c r="L579" s="240"/>
      <c r="M579" s="239"/>
      <c r="N579" s="238"/>
      <c r="O579" s="238"/>
      <c r="P579" s="237"/>
      <c r="Q579" s="236"/>
      <c r="R579" s="236"/>
      <c r="S579" s="236"/>
    </row>
    <row r="580" spans="1:19" ht="12.75">
      <c r="A580" s="245"/>
      <c r="B580" s="245"/>
      <c r="C580" s="243"/>
      <c r="D580" s="243"/>
      <c r="E580" s="244"/>
      <c r="F580" s="243"/>
      <c r="G580" s="243"/>
      <c r="H580" s="242"/>
      <c r="I580" s="241"/>
      <c r="J580" s="241"/>
      <c r="K580" s="241"/>
      <c r="L580" s="240"/>
      <c r="M580" s="239"/>
      <c r="N580" s="238"/>
      <c r="O580" s="238"/>
      <c r="P580" s="237"/>
      <c r="Q580" s="236"/>
      <c r="R580" s="236"/>
      <c r="S580" s="236"/>
    </row>
    <row r="581" spans="1:19" ht="12.75">
      <c r="A581" s="245"/>
      <c r="B581" s="245"/>
      <c r="C581" s="243"/>
      <c r="D581" s="243"/>
      <c r="E581" s="244"/>
      <c r="F581" s="243"/>
      <c r="G581" s="243"/>
      <c r="H581" s="242"/>
      <c r="I581" s="241"/>
      <c r="J581" s="241"/>
      <c r="K581" s="241"/>
      <c r="L581" s="240"/>
      <c r="M581" s="239"/>
      <c r="N581" s="238"/>
      <c r="O581" s="238"/>
      <c r="P581" s="237"/>
      <c r="Q581" s="236"/>
      <c r="R581" s="236"/>
      <c r="S581" s="236"/>
    </row>
    <row r="582" spans="1:19" ht="12.75">
      <c r="A582" s="245"/>
      <c r="B582" s="245"/>
      <c r="C582" s="243"/>
      <c r="D582" s="243"/>
      <c r="E582" s="244"/>
      <c r="F582" s="243"/>
      <c r="G582" s="243"/>
      <c r="H582" s="242"/>
      <c r="I582" s="241"/>
      <c r="J582" s="241"/>
      <c r="K582" s="241"/>
      <c r="L582" s="240"/>
      <c r="M582" s="239"/>
      <c r="N582" s="238"/>
      <c r="O582" s="238"/>
      <c r="P582" s="237"/>
      <c r="Q582" s="236"/>
      <c r="R582" s="236"/>
      <c r="S582" s="236"/>
    </row>
    <row r="583" spans="1:19" ht="12.75">
      <c r="A583" s="245"/>
      <c r="B583" s="245"/>
      <c r="C583" s="243"/>
      <c r="D583" s="243"/>
      <c r="E583" s="244"/>
      <c r="F583" s="243"/>
      <c r="G583" s="243"/>
      <c r="H583" s="242"/>
      <c r="I583" s="241"/>
      <c r="J583" s="241"/>
      <c r="K583" s="241"/>
      <c r="L583" s="240"/>
      <c r="M583" s="239"/>
      <c r="N583" s="238"/>
      <c r="O583" s="238"/>
      <c r="P583" s="237"/>
      <c r="Q583" s="236"/>
      <c r="R583" s="236"/>
      <c r="S583" s="236"/>
    </row>
    <row r="584" spans="1:19" ht="12.75">
      <c r="A584" s="245"/>
      <c r="B584" s="245"/>
      <c r="C584" s="243"/>
      <c r="D584" s="243"/>
      <c r="E584" s="244"/>
      <c r="F584" s="243"/>
      <c r="G584" s="243"/>
      <c r="H584" s="242"/>
      <c r="I584" s="241"/>
      <c r="J584" s="241"/>
      <c r="K584" s="241"/>
      <c r="L584" s="240"/>
      <c r="M584" s="239"/>
      <c r="N584" s="238"/>
      <c r="O584" s="238"/>
      <c r="P584" s="237"/>
      <c r="Q584" s="236"/>
      <c r="R584" s="236"/>
      <c r="S584" s="236"/>
    </row>
    <row r="585" spans="1:19" ht="12.75">
      <c r="A585" s="245"/>
      <c r="B585" s="245"/>
      <c r="C585" s="243"/>
      <c r="D585" s="243"/>
      <c r="E585" s="244"/>
      <c r="F585" s="243"/>
      <c r="G585" s="243"/>
      <c r="H585" s="242"/>
      <c r="I585" s="241"/>
      <c r="J585" s="241"/>
      <c r="K585" s="241"/>
      <c r="L585" s="240"/>
      <c r="M585" s="239"/>
      <c r="N585" s="238"/>
      <c r="O585" s="238"/>
      <c r="P585" s="237"/>
      <c r="Q585" s="236"/>
      <c r="R585" s="236"/>
      <c r="S585" s="236"/>
    </row>
    <row r="586" spans="1:19" ht="12.75">
      <c r="A586" s="245"/>
      <c r="B586" s="245"/>
      <c r="C586" s="243"/>
      <c r="D586" s="243"/>
      <c r="E586" s="244"/>
      <c r="F586" s="243"/>
      <c r="G586" s="243"/>
      <c r="H586" s="242"/>
      <c r="I586" s="241"/>
      <c r="J586" s="241"/>
      <c r="K586" s="241"/>
      <c r="L586" s="240"/>
      <c r="M586" s="239"/>
      <c r="N586" s="238"/>
      <c r="O586" s="238"/>
      <c r="P586" s="237"/>
      <c r="Q586" s="236"/>
      <c r="R586" s="236"/>
      <c r="S586" s="236"/>
    </row>
    <row r="587" spans="1:19" ht="12.75">
      <c r="A587" s="245"/>
      <c r="B587" s="245"/>
      <c r="C587" s="243"/>
      <c r="D587" s="243"/>
      <c r="E587" s="244"/>
      <c r="F587" s="243"/>
      <c r="G587" s="243"/>
      <c r="H587" s="242"/>
      <c r="I587" s="241"/>
      <c r="J587" s="241"/>
      <c r="K587" s="241"/>
      <c r="L587" s="240"/>
      <c r="M587" s="239"/>
      <c r="N587" s="238"/>
      <c r="O587" s="238"/>
      <c r="P587" s="237"/>
      <c r="Q587" s="236"/>
      <c r="R587" s="236"/>
      <c r="S587" s="236"/>
    </row>
    <row r="588" spans="1:19" ht="12.75">
      <c r="A588" s="245"/>
      <c r="B588" s="245"/>
      <c r="C588" s="243"/>
      <c r="D588" s="243"/>
      <c r="E588" s="244"/>
      <c r="F588" s="243"/>
      <c r="G588" s="243"/>
      <c r="H588" s="242"/>
      <c r="I588" s="241"/>
      <c r="J588" s="241"/>
      <c r="K588" s="241"/>
      <c r="L588" s="240"/>
      <c r="M588" s="239"/>
      <c r="N588" s="238"/>
      <c r="O588" s="238"/>
      <c r="P588" s="237"/>
      <c r="Q588" s="236"/>
      <c r="R588" s="236"/>
      <c r="S588" s="236"/>
    </row>
    <row r="589" spans="1:19" ht="12.75">
      <c r="A589" s="245"/>
      <c r="B589" s="245"/>
      <c r="C589" s="243"/>
      <c r="D589" s="243"/>
      <c r="E589" s="244"/>
      <c r="F589" s="243"/>
      <c r="G589" s="243"/>
      <c r="H589" s="242"/>
      <c r="I589" s="241"/>
      <c r="J589" s="241"/>
      <c r="K589" s="241"/>
      <c r="L589" s="240"/>
      <c r="M589" s="239"/>
      <c r="N589" s="238"/>
      <c r="O589" s="238"/>
      <c r="P589" s="237"/>
      <c r="Q589" s="236"/>
      <c r="R589" s="236"/>
      <c r="S589" s="236"/>
    </row>
    <row r="590" spans="1:19" ht="12.75">
      <c r="A590" s="245"/>
      <c r="B590" s="245"/>
      <c r="C590" s="243"/>
      <c r="D590" s="243"/>
      <c r="E590" s="244"/>
      <c r="F590" s="243"/>
      <c r="G590" s="243"/>
      <c r="H590" s="242"/>
      <c r="I590" s="241"/>
      <c r="J590" s="241"/>
      <c r="K590" s="241"/>
      <c r="L590" s="240"/>
      <c r="M590" s="239"/>
      <c r="N590" s="238"/>
      <c r="O590" s="238"/>
      <c r="P590" s="237"/>
      <c r="Q590" s="236"/>
      <c r="R590" s="236"/>
      <c r="S590" s="236"/>
    </row>
    <row r="591" spans="1:19" ht="12.75">
      <c r="A591" s="245"/>
      <c r="B591" s="245"/>
      <c r="C591" s="243"/>
      <c r="D591" s="243"/>
      <c r="E591" s="244"/>
      <c r="F591" s="243"/>
      <c r="G591" s="243"/>
      <c r="H591" s="242"/>
      <c r="I591" s="241"/>
      <c r="J591" s="241"/>
      <c r="K591" s="241"/>
      <c r="L591" s="240"/>
      <c r="M591" s="239"/>
      <c r="N591" s="238"/>
      <c r="O591" s="238"/>
      <c r="P591" s="237"/>
      <c r="Q591" s="236"/>
      <c r="R591" s="236"/>
      <c r="S591" s="236"/>
    </row>
    <row r="592" spans="1:19" ht="12.75">
      <c r="A592" s="245"/>
      <c r="B592" s="245"/>
      <c r="C592" s="243"/>
      <c r="D592" s="243"/>
      <c r="E592" s="244"/>
      <c r="F592" s="243"/>
      <c r="G592" s="243"/>
      <c r="H592" s="242"/>
      <c r="I592" s="241"/>
      <c r="J592" s="241"/>
      <c r="K592" s="241"/>
      <c r="L592" s="240"/>
      <c r="M592" s="239"/>
      <c r="N592" s="238"/>
      <c r="O592" s="238"/>
      <c r="P592" s="237"/>
      <c r="Q592" s="236"/>
      <c r="R592" s="236"/>
      <c r="S592" s="236"/>
    </row>
    <row r="593" spans="1:19" ht="12.75">
      <c r="A593" s="245"/>
      <c r="B593" s="245"/>
      <c r="C593" s="243"/>
      <c r="D593" s="243"/>
      <c r="E593" s="244"/>
      <c r="F593" s="243"/>
      <c r="G593" s="243"/>
      <c r="H593" s="242"/>
      <c r="I593" s="241"/>
      <c r="J593" s="241"/>
      <c r="K593" s="241"/>
      <c r="L593" s="240"/>
      <c r="M593" s="239"/>
      <c r="N593" s="238"/>
      <c r="O593" s="238"/>
      <c r="P593" s="237"/>
      <c r="Q593" s="236"/>
      <c r="R593" s="236"/>
      <c r="S593" s="236"/>
    </row>
    <row r="594" spans="1:19" ht="12.75">
      <c r="A594" s="245"/>
      <c r="B594" s="245"/>
      <c r="C594" s="243"/>
      <c r="D594" s="243"/>
      <c r="E594" s="244"/>
      <c r="F594" s="243"/>
      <c r="G594" s="243"/>
      <c r="H594" s="242"/>
      <c r="I594" s="241"/>
      <c r="J594" s="241"/>
      <c r="K594" s="241"/>
      <c r="L594" s="240"/>
      <c r="M594" s="239"/>
      <c r="N594" s="238"/>
      <c r="O594" s="238"/>
      <c r="P594" s="237"/>
      <c r="Q594" s="236"/>
      <c r="R594" s="236"/>
      <c r="S594" s="236"/>
    </row>
    <row r="595" spans="1:19" ht="12.75">
      <c r="A595" s="245"/>
      <c r="B595" s="245"/>
      <c r="C595" s="243"/>
      <c r="D595" s="243"/>
      <c r="E595" s="244"/>
      <c r="F595" s="243"/>
      <c r="G595" s="243"/>
      <c r="H595" s="242"/>
      <c r="I595" s="241"/>
      <c r="J595" s="241"/>
      <c r="K595" s="241"/>
      <c r="L595" s="240"/>
      <c r="M595" s="239"/>
      <c r="N595" s="238"/>
      <c r="O595" s="238"/>
      <c r="P595" s="237"/>
      <c r="Q595" s="236"/>
      <c r="R595" s="236"/>
      <c r="S595" s="236"/>
    </row>
    <row r="596" spans="1:19" ht="12.75">
      <c r="A596" s="245"/>
      <c r="B596" s="245"/>
      <c r="C596" s="243"/>
      <c r="D596" s="243"/>
      <c r="E596" s="244"/>
      <c r="F596" s="243"/>
      <c r="G596" s="243"/>
      <c r="H596" s="242"/>
      <c r="I596" s="241"/>
      <c r="J596" s="241"/>
      <c r="K596" s="241"/>
      <c r="L596" s="240"/>
      <c r="M596" s="239"/>
      <c r="N596" s="238"/>
      <c r="O596" s="238"/>
      <c r="P596" s="237"/>
      <c r="Q596" s="236"/>
      <c r="R596" s="236"/>
      <c r="S596" s="236"/>
    </row>
    <row r="597" spans="1:19" ht="12.75">
      <c r="A597" s="245"/>
      <c r="B597" s="245"/>
      <c r="C597" s="243"/>
      <c r="D597" s="243"/>
      <c r="E597" s="244"/>
      <c r="F597" s="243"/>
      <c r="G597" s="243"/>
      <c r="H597" s="242"/>
      <c r="I597" s="241"/>
      <c r="J597" s="241"/>
      <c r="K597" s="241"/>
      <c r="L597" s="240"/>
      <c r="M597" s="239"/>
      <c r="N597" s="238"/>
      <c r="O597" s="238"/>
      <c r="P597" s="237"/>
      <c r="Q597" s="236"/>
      <c r="R597" s="236"/>
      <c r="S597" s="236"/>
    </row>
    <row r="598" spans="1:19" ht="12.75">
      <c r="A598" s="245"/>
      <c r="B598" s="245"/>
      <c r="C598" s="243"/>
      <c r="D598" s="243"/>
      <c r="E598" s="244"/>
      <c r="F598" s="243"/>
      <c r="G598" s="243"/>
      <c r="H598" s="242"/>
      <c r="I598" s="241"/>
      <c r="J598" s="241"/>
      <c r="K598" s="241"/>
      <c r="L598" s="240"/>
      <c r="M598" s="239"/>
      <c r="N598" s="238"/>
      <c r="O598" s="238"/>
      <c r="P598" s="237"/>
      <c r="Q598" s="236"/>
      <c r="R598" s="236"/>
      <c r="S598" s="236"/>
    </row>
    <row r="599" spans="1:19" ht="12.75">
      <c r="A599" s="245"/>
      <c r="B599" s="245"/>
      <c r="C599" s="243"/>
      <c r="D599" s="243"/>
      <c r="E599" s="244"/>
      <c r="F599" s="243"/>
      <c r="G599" s="243"/>
      <c r="H599" s="242"/>
      <c r="I599" s="241"/>
      <c r="J599" s="241"/>
      <c r="K599" s="241"/>
      <c r="L599" s="240"/>
      <c r="M599" s="239"/>
      <c r="N599" s="238"/>
      <c r="O599" s="238"/>
      <c r="P599" s="237"/>
      <c r="Q599" s="236"/>
      <c r="R599" s="236"/>
      <c r="S599" s="236"/>
    </row>
    <row r="600" spans="1:19" ht="12.75">
      <c r="A600" s="245"/>
      <c r="B600" s="245"/>
      <c r="C600" s="243"/>
      <c r="D600" s="243"/>
      <c r="E600" s="244"/>
      <c r="F600" s="243"/>
      <c r="G600" s="243"/>
      <c r="H600" s="242"/>
      <c r="I600" s="241"/>
      <c r="J600" s="241"/>
      <c r="K600" s="241"/>
      <c r="L600" s="240"/>
      <c r="M600" s="239"/>
      <c r="N600" s="238"/>
      <c r="O600" s="238"/>
      <c r="P600" s="237"/>
      <c r="Q600" s="236"/>
      <c r="R600" s="236"/>
      <c r="S600" s="236"/>
    </row>
    <row r="601" spans="1:19" ht="12.75">
      <c r="A601" s="245"/>
      <c r="B601" s="245"/>
      <c r="C601" s="243"/>
      <c r="D601" s="243"/>
      <c r="E601" s="244"/>
      <c r="F601" s="243"/>
      <c r="G601" s="243"/>
      <c r="H601" s="242"/>
      <c r="I601" s="241"/>
      <c r="J601" s="241"/>
      <c r="K601" s="241"/>
      <c r="L601" s="240"/>
      <c r="M601" s="239"/>
      <c r="N601" s="238"/>
      <c r="O601" s="238"/>
      <c r="P601" s="237"/>
      <c r="Q601" s="236"/>
      <c r="R601" s="236"/>
      <c r="S601" s="236"/>
    </row>
    <row r="602" spans="1:19" ht="12.75">
      <c r="A602" s="245"/>
      <c r="B602" s="245"/>
      <c r="C602" s="243"/>
      <c r="D602" s="243"/>
      <c r="E602" s="244"/>
      <c r="F602" s="243"/>
      <c r="G602" s="243"/>
      <c r="H602" s="242"/>
      <c r="I602" s="241"/>
      <c r="J602" s="241"/>
      <c r="K602" s="241"/>
      <c r="L602" s="240"/>
      <c r="M602" s="239"/>
      <c r="N602" s="238"/>
      <c r="O602" s="238"/>
      <c r="P602" s="237"/>
      <c r="Q602" s="236"/>
      <c r="R602" s="236"/>
      <c r="S602" s="236"/>
    </row>
    <row r="603" spans="1:19" ht="12.75">
      <c r="A603" s="245"/>
      <c r="B603" s="245"/>
      <c r="C603" s="243"/>
      <c r="D603" s="243"/>
      <c r="E603" s="244"/>
      <c r="F603" s="243"/>
      <c r="G603" s="243"/>
      <c r="H603" s="242"/>
      <c r="I603" s="241"/>
      <c r="J603" s="241"/>
      <c r="K603" s="241"/>
      <c r="L603" s="240"/>
      <c r="M603" s="239"/>
      <c r="N603" s="238"/>
      <c r="O603" s="238"/>
      <c r="P603" s="237"/>
      <c r="Q603" s="236"/>
      <c r="R603" s="236"/>
      <c r="S603" s="236"/>
    </row>
    <row r="604" spans="1:19" ht="12.75">
      <c r="A604" s="245"/>
      <c r="B604" s="245"/>
      <c r="C604" s="243"/>
      <c r="D604" s="243"/>
      <c r="E604" s="244"/>
      <c r="F604" s="243"/>
      <c r="G604" s="243"/>
      <c r="H604" s="242"/>
      <c r="I604" s="241"/>
      <c r="J604" s="241"/>
      <c r="K604" s="241"/>
      <c r="L604" s="240"/>
      <c r="M604" s="239"/>
      <c r="N604" s="238"/>
      <c r="O604" s="238"/>
      <c r="P604" s="237"/>
      <c r="Q604" s="236"/>
      <c r="R604" s="236"/>
      <c r="S604" s="236"/>
    </row>
    <row r="605" spans="1:19" ht="12.75">
      <c r="A605" s="245"/>
      <c r="B605" s="245"/>
      <c r="C605" s="243"/>
      <c r="D605" s="243"/>
      <c r="E605" s="244"/>
      <c r="F605" s="243"/>
      <c r="G605" s="243"/>
      <c r="H605" s="242"/>
      <c r="I605" s="241"/>
      <c r="J605" s="241"/>
      <c r="K605" s="241"/>
      <c r="L605" s="240"/>
      <c r="M605" s="239"/>
      <c r="N605" s="238"/>
      <c r="O605" s="238"/>
      <c r="P605" s="237"/>
      <c r="Q605" s="236"/>
      <c r="R605" s="236"/>
      <c r="S605" s="236"/>
    </row>
    <row r="606" spans="1:19" ht="12.75">
      <c r="A606" s="245"/>
      <c r="B606" s="245"/>
      <c r="C606" s="243"/>
      <c r="D606" s="243"/>
      <c r="E606" s="244"/>
      <c r="F606" s="243"/>
      <c r="G606" s="243"/>
      <c r="H606" s="242"/>
      <c r="I606" s="241"/>
      <c r="J606" s="241"/>
      <c r="K606" s="241"/>
      <c r="L606" s="240"/>
      <c r="M606" s="239"/>
      <c r="N606" s="238"/>
      <c r="O606" s="238"/>
      <c r="P606" s="237"/>
      <c r="Q606" s="236"/>
      <c r="R606" s="236"/>
      <c r="S606" s="236"/>
    </row>
    <row r="607" spans="1:19" ht="12.75">
      <c r="A607" s="245"/>
      <c r="B607" s="245"/>
      <c r="C607" s="243"/>
      <c r="D607" s="243"/>
      <c r="E607" s="244"/>
      <c r="F607" s="243"/>
      <c r="G607" s="243"/>
      <c r="H607" s="242"/>
      <c r="I607" s="241"/>
      <c r="J607" s="241"/>
      <c r="K607" s="241"/>
      <c r="L607" s="240"/>
      <c r="M607" s="239"/>
      <c r="N607" s="238"/>
      <c r="O607" s="238"/>
      <c r="P607" s="237"/>
      <c r="Q607" s="236"/>
      <c r="R607" s="236"/>
      <c r="S607" s="236"/>
    </row>
    <row r="608" spans="1:19" ht="12.75">
      <c r="A608" s="245"/>
      <c r="B608" s="245"/>
      <c r="C608" s="243"/>
      <c r="D608" s="243"/>
      <c r="E608" s="244"/>
      <c r="F608" s="243"/>
      <c r="G608" s="243"/>
      <c r="H608" s="242"/>
      <c r="I608" s="241"/>
      <c r="J608" s="241"/>
      <c r="K608" s="241"/>
      <c r="L608" s="240"/>
      <c r="M608" s="239"/>
      <c r="N608" s="238"/>
      <c r="O608" s="238"/>
      <c r="P608" s="237"/>
      <c r="Q608" s="236"/>
      <c r="R608" s="236"/>
      <c r="S608" s="236"/>
    </row>
    <row r="609" spans="1:19" ht="12.75">
      <c r="A609" s="245"/>
      <c r="B609" s="245"/>
      <c r="C609" s="243"/>
      <c r="D609" s="243"/>
      <c r="E609" s="244"/>
      <c r="F609" s="243"/>
      <c r="G609" s="243"/>
      <c r="H609" s="242"/>
      <c r="I609" s="241"/>
      <c r="J609" s="241"/>
      <c r="K609" s="241"/>
      <c r="L609" s="240"/>
      <c r="M609" s="239"/>
      <c r="N609" s="238"/>
      <c r="O609" s="238"/>
      <c r="P609" s="237"/>
      <c r="Q609" s="236"/>
      <c r="R609" s="236"/>
      <c r="S609" s="236"/>
    </row>
    <row r="610" spans="1:19" ht="12.75">
      <c r="A610" s="245"/>
      <c r="B610" s="245"/>
      <c r="C610" s="243"/>
      <c r="D610" s="243"/>
      <c r="E610" s="244"/>
      <c r="F610" s="243"/>
      <c r="G610" s="243"/>
      <c r="H610" s="242"/>
      <c r="I610" s="241"/>
      <c r="J610" s="241"/>
      <c r="K610" s="241"/>
      <c r="L610" s="240"/>
      <c r="M610" s="239"/>
      <c r="N610" s="238"/>
      <c r="O610" s="238"/>
      <c r="P610" s="237"/>
      <c r="Q610" s="236"/>
      <c r="R610" s="236"/>
      <c r="S610" s="236"/>
    </row>
    <row r="611" spans="1:19" ht="12.75">
      <c r="A611" s="245"/>
      <c r="B611" s="245"/>
      <c r="C611" s="243"/>
      <c r="D611" s="243"/>
      <c r="E611" s="244"/>
      <c r="F611" s="243"/>
      <c r="G611" s="243"/>
      <c r="H611" s="242"/>
      <c r="I611" s="241"/>
      <c r="J611" s="241"/>
      <c r="K611" s="241"/>
      <c r="L611" s="240"/>
      <c r="M611" s="239"/>
      <c r="N611" s="238"/>
      <c r="O611" s="238"/>
      <c r="P611" s="237"/>
      <c r="Q611" s="236"/>
      <c r="R611" s="236"/>
      <c r="S611" s="236"/>
    </row>
    <row r="612" spans="1:19" ht="12.75">
      <c r="A612" s="245"/>
      <c r="B612" s="245"/>
      <c r="C612" s="243"/>
      <c r="D612" s="243"/>
      <c r="E612" s="244"/>
      <c r="F612" s="243"/>
      <c r="G612" s="243"/>
      <c r="H612" s="242"/>
      <c r="I612" s="241"/>
      <c r="J612" s="241"/>
      <c r="K612" s="241"/>
      <c r="L612" s="240"/>
      <c r="M612" s="239"/>
      <c r="N612" s="238"/>
      <c r="O612" s="238"/>
      <c r="P612" s="237"/>
      <c r="Q612" s="236"/>
      <c r="R612" s="236"/>
      <c r="S612" s="236"/>
    </row>
    <row r="613" spans="1:19" ht="12.75">
      <c r="A613" s="245"/>
      <c r="B613" s="245"/>
      <c r="C613" s="243"/>
      <c r="D613" s="243"/>
      <c r="E613" s="244"/>
      <c r="F613" s="243"/>
      <c r="G613" s="243"/>
      <c r="H613" s="242"/>
      <c r="I613" s="241"/>
      <c r="J613" s="241"/>
      <c r="K613" s="241"/>
      <c r="L613" s="240"/>
      <c r="M613" s="239"/>
      <c r="N613" s="238"/>
      <c r="O613" s="238"/>
      <c r="P613" s="237"/>
      <c r="Q613" s="236"/>
      <c r="R613" s="236"/>
      <c r="S613" s="236"/>
    </row>
    <row r="614" spans="1:19" ht="12.75">
      <c r="A614" s="245"/>
      <c r="B614" s="245"/>
      <c r="C614" s="243"/>
      <c r="D614" s="243"/>
      <c r="E614" s="244"/>
      <c r="F614" s="243"/>
      <c r="G614" s="243"/>
      <c r="H614" s="242"/>
      <c r="I614" s="241"/>
      <c r="J614" s="241"/>
      <c r="K614" s="241"/>
      <c r="L614" s="240"/>
      <c r="M614" s="239"/>
      <c r="N614" s="238"/>
      <c r="O614" s="238"/>
      <c r="P614" s="237"/>
      <c r="Q614" s="236"/>
      <c r="R614" s="236"/>
      <c r="S614" s="236"/>
    </row>
    <row r="615" spans="1:19" ht="12.75">
      <c r="A615" s="245"/>
      <c r="B615" s="245"/>
      <c r="C615" s="243"/>
      <c r="D615" s="243"/>
      <c r="E615" s="244"/>
      <c r="F615" s="243"/>
      <c r="G615" s="243"/>
      <c r="H615" s="242"/>
      <c r="I615" s="241"/>
      <c r="J615" s="241"/>
      <c r="K615" s="241"/>
      <c r="L615" s="240"/>
      <c r="M615" s="239"/>
      <c r="N615" s="238"/>
      <c r="O615" s="238"/>
      <c r="P615" s="237"/>
      <c r="Q615" s="236"/>
      <c r="R615" s="236"/>
      <c r="S615" s="236"/>
    </row>
    <row r="616" spans="1:19" ht="12.75">
      <c r="A616" s="245"/>
      <c r="B616" s="245"/>
      <c r="C616" s="243"/>
      <c r="D616" s="243"/>
      <c r="E616" s="244"/>
      <c r="F616" s="243"/>
      <c r="G616" s="243"/>
      <c r="H616" s="242"/>
      <c r="I616" s="241"/>
      <c r="J616" s="241"/>
      <c r="K616" s="241"/>
      <c r="L616" s="240"/>
      <c r="M616" s="239"/>
      <c r="N616" s="238"/>
      <c r="O616" s="238"/>
      <c r="P616" s="237"/>
      <c r="Q616" s="236"/>
      <c r="R616" s="236"/>
      <c r="S616" s="236"/>
    </row>
    <row r="617" spans="1:19" ht="12.75">
      <c r="A617" s="245"/>
      <c r="B617" s="245"/>
      <c r="C617" s="243"/>
      <c r="D617" s="243"/>
      <c r="E617" s="244"/>
      <c r="F617" s="243"/>
      <c r="G617" s="243"/>
      <c r="H617" s="242"/>
      <c r="I617" s="241"/>
      <c r="J617" s="241"/>
      <c r="K617" s="241"/>
      <c r="L617" s="240"/>
      <c r="M617" s="239"/>
      <c r="N617" s="238"/>
      <c r="O617" s="238"/>
      <c r="P617" s="237"/>
      <c r="Q617" s="236"/>
      <c r="R617" s="236"/>
      <c r="S617" s="236"/>
    </row>
    <row r="618" spans="1:19" ht="12.75">
      <c r="A618" s="245"/>
      <c r="B618" s="245"/>
      <c r="C618" s="243"/>
      <c r="D618" s="243"/>
      <c r="E618" s="244"/>
      <c r="F618" s="243"/>
      <c r="G618" s="243"/>
      <c r="H618" s="242"/>
      <c r="I618" s="241"/>
      <c r="J618" s="241"/>
      <c r="K618" s="241"/>
      <c r="L618" s="240"/>
      <c r="M618" s="239"/>
      <c r="N618" s="238"/>
      <c r="O618" s="238"/>
      <c r="P618" s="237"/>
      <c r="Q618" s="236"/>
      <c r="R618" s="236"/>
      <c r="S618" s="236"/>
    </row>
    <row r="619" spans="1:19" ht="12.75">
      <c r="A619" s="245"/>
      <c r="B619" s="245"/>
      <c r="C619" s="243"/>
      <c r="D619" s="243"/>
      <c r="E619" s="244"/>
      <c r="F619" s="243"/>
      <c r="G619" s="243"/>
      <c r="H619" s="242"/>
      <c r="I619" s="241"/>
      <c r="J619" s="241"/>
      <c r="K619" s="241"/>
      <c r="L619" s="240"/>
      <c r="M619" s="239"/>
      <c r="N619" s="238"/>
      <c r="O619" s="238"/>
      <c r="P619" s="237"/>
      <c r="Q619" s="236"/>
      <c r="R619" s="236"/>
      <c r="S619" s="236"/>
    </row>
    <row r="620" spans="1:19" ht="12.75">
      <c r="A620" s="245"/>
      <c r="B620" s="245"/>
      <c r="C620" s="243"/>
      <c r="D620" s="243"/>
      <c r="E620" s="244"/>
      <c r="F620" s="243"/>
      <c r="G620" s="243"/>
      <c r="H620" s="242"/>
      <c r="I620" s="241"/>
      <c r="J620" s="241"/>
      <c r="K620" s="241"/>
      <c r="L620" s="240"/>
      <c r="M620" s="239"/>
      <c r="N620" s="238"/>
      <c r="O620" s="238"/>
      <c r="P620" s="237"/>
      <c r="Q620" s="236"/>
      <c r="R620" s="236"/>
      <c r="S620" s="236"/>
    </row>
    <row r="621" spans="1:19" ht="12.75">
      <c r="A621" s="245"/>
      <c r="B621" s="245"/>
      <c r="C621" s="243"/>
      <c r="D621" s="243"/>
      <c r="E621" s="244"/>
      <c r="F621" s="243"/>
      <c r="G621" s="243"/>
      <c r="H621" s="242"/>
      <c r="I621" s="241"/>
      <c r="J621" s="241"/>
      <c r="K621" s="241"/>
      <c r="L621" s="240"/>
      <c r="M621" s="239"/>
      <c r="N621" s="238"/>
      <c r="O621" s="238"/>
      <c r="P621" s="237"/>
      <c r="Q621" s="236"/>
      <c r="R621" s="236"/>
      <c r="S621" s="236"/>
    </row>
    <row r="622" spans="1:19" ht="12.75">
      <c r="A622" s="245"/>
      <c r="B622" s="245"/>
      <c r="C622" s="243"/>
      <c r="D622" s="243"/>
      <c r="E622" s="244"/>
      <c r="F622" s="243"/>
      <c r="G622" s="243"/>
      <c r="H622" s="242"/>
      <c r="I622" s="241"/>
      <c r="J622" s="241"/>
      <c r="K622" s="241"/>
      <c r="L622" s="240"/>
      <c r="M622" s="239"/>
      <c r="N622" s="238"/>
      <c r="O622" s="238"/>
      <c r="P622" s="237"/>
      <c r="Q622" s="236"/>
      <c r="R622" s="236"/>
      <c r="S622" s="236"/>
    </row>
    <row r="623" spans="1:19" ht="12.75">
      <c r="A623" s="245"/>
      <c r="B623" s="245"/>
      <c r="C623" s="243"/>
      <c r="D623" s="243"/>
      <c r="E623" s="244"/>
      <c r="F623" s="243"/>
      <c r="G623" s="243"/>
      <c r="H623" s="242"/>
      <c r="I623" s="241"/>
      <c r="J623" s="241"/>
      <c r="K623" s="241"/>
      <c r="L623" s="240"/>
      <c r="M623" s="239"/>
      <c r="N623" s="238"/>
      <c r="O623" s="238"/>
      <c r="P623" s="237"/>
      <c r="Q623" s="236"/>
      <c r="R623" s="236"/>
      <c r="S623" s="236"/>
    </row>
    <row r="624" spans="1:19" ht="12.75">
      <c r="A624" s="245"/>
      <c r="B624" s="245"/>
      <c r="C624" s="243"/>
      <c r="D624" s="243"/>
      <c r="E624" s="244"/>
      <c r="F624" s="243"/>
      <c r="G624" s="243"/>
      <c r="H624" s="242"/>
      <c r="I624" s="241"/>
      <c r="J624" s="241"/>
      <c r="K624" s="241"/>
      <c r="L624" s="240"/>
      <c r="M624" s="239"/>
      <c r="N624" s="238"/>
      <c r="O624" s="238"/>
      <c r="P624" s="237"/>
      <c r="Q624" s="236"/>
      <c r="R624" s="236"/>
      <c r="S624" s="236"/>
    </row>
    <row r="625" spans="1:19" ht="12.75">
      <c r="A625" s="245"/>
      <c r="B625" s="245"/>
      <c r="C625" s="243"/>
      <c r="D625" s="243"/>
      <c r="E625" s="244"/>
      <c r="F625" s="243"/>
      <c r="G625" s="243"/>
      <c r="H625" s="242"/>
      <c r="I625" s="241"/>
      <c r="J625" s="241"/>
      <c r="K625" s="241"/>
      <c r="L625" s="240"/>
      <c r="M625" s="239"/>
      <c r="N625" s="238"/>
      <c r="O625" s="238"/>
      <c r="P625" s="237"/>
      <c r="Q625" s="236"/>
      <c r="R625" s="236"/>
      <c r="S625" s="236"/>
    </row>
    <row r="626" spans="1:19" ht="12.75">
      <c r="A626" s="245"/>
      <c r="B626" s="245"/>
      <c r="C626" s="243"/>
      <c r="D626" s="243"/>
      <c r="E626" s="244"/>
      <c r="F626" s="243"/>
      <c r="G626" s="243"/>
      <c r="H626" s="242"/>
      <c r="I626" s="241"/>
      <c r="J626" s="241"/>
      <c r="K626" s="241"/>
      <c r="L626" s="240"/>
      <c r="M626" s="239"/>
      <c r="N626" s="238"/>
      <c r="O626" s="238"/>
      <c r="P626" s="237"/>
      <c r="Q626" s="236"/>
      <c r="R626" s="236"/>
      <c r="S626" s="236"/>
    </row>
    <row r="627" spans="1:19" ht="12.75">
      <c r="A627" s="245"/>
      <c r="B627" s="245"/>
      <c r="C627" s="243"/>
      <c r="D627" s="243"/>
      <c r="E627" s="244"/>
      <c r="F627" s="243"/>
      <c r="G627" s="243"/>
      <c r="H627" s="242"/>
      <c r="I627" s="241"/>
      <c r="J627" s="241"/>
      <c r="K627" s="241"/>
      <c r="L627" s="240"/>
      <c r="M627" s="239"/>
      <c r="N627" s="238"/>
      <c r="O627" s="238"/>
      <c r="P627" s="237"/>
      <c r="Q627" s="236"/>
      <c r="R627" s="236"/>
      <c r="S627" s="236"/>
    </row>
    <row r="628" spans="1:19" ht="12.75">
      <c r="A628" s="245"/>
      <c r="B628" s="245"/>
      <c r="C628" s="243"/>
      <c r="D628" s="243"/>
      <c r="E628" s="244"/>
      <c r="F628" s="243"/>
      <c r="G628" s="243"/>
      <c r="H628" s="242"/>
      <c r="I628" s="241"/>
      <c r="J628" s="241"/>
      <c r="K628" s="241"/>
      <c r="L628" s="240"/>
      <c r="M628" s="239"/>
      <c r="N628" s="238"/>
      <c r="O628" s="238"/>
      <c r="P628" s="237"/>
      <c r="Q628" s="236"/>
      <c r="R628" s="236"/>
      <c r="S628" s="236"/>
    </row>
    <row r="629" spans="1:19" ht="12.75">
      <c r="A629" s="245"/>
      <c r="B629" s="245"/>
      <c r="C629" s="243"/>
      <c r="D629" s="243"/>
      <c r="E629" s="244"/>
      <c r="F629" s="243"/>
      <c r="G629" s="243"/>
      <c r="H629" s="242"/>
      <c r="I629" s="241"/>
      <c r="J629" s="241"/>
      <c r="K629" s="241"/>
      <c r="L629" s="240"/>
      <c r="M629" s="239"/>
      <c r="N629" s="238"/>
      <c r="O629" s="238"/>
      <c r="P629" s="237"/>
      <c r="Q629" s="236"/>
      <c r="R629" s="236"/>
      <c r="S629" s="236"/>
    </row>
    <row r="630" spans="1:19" ht="12.75">
      <c r="A630" s="245"/>
      <c r="B630" s="245"/>
      <c r="C630" s="243"/>
      <c r="D630" s="243"/>
      <c r="E630" s="244"/>
      <c r="F630" s="243"/>
      <c r="G630" s="243"/>
      <c r="H630" s="242"/>
      <c r="I630" s="241"/>
      <c r="J630" s="241"/>
      <c r="K630" s="241"/>
      <c r="L630" s="240"/>
      <c r="M630" s="239"/>
      <c r="N630" s="238"/>
      <c r="O630" s="238"/>
      <c r="P630" s="237"/>
      <c r="Q630" s="236"/>
      <c r="R630" s="236"/>
      <c r="S630" s="236"/>
    </row>
    <row r="631" spans="1:19" ht="12.75">
      <c r="A631" s="245"/>
      <c r="B631" s="245"/>
      <c r="C631" s="243"/>
      <c r="D631" s="243"/>
      <c r="E631" s="244"/>
      <c r="F631" s="243"/>
      <c r="G631" s="243"/>
      <c r="H631" s="242"/>
      <c r="I631" s="241"/>
      <c r="J631" s="241"/>
      <c r="K631" s="241"/>
      <c r="L631" s="240"/>
      <c r="M631" s="239"/>
      <c r="N631" s="238"/>
      <c r="O631" s="238"/>
      <c r="P631" s="237"/>
      <c r="Q631" s="236"/>
      <c r="R631" s="236"/>
      <c r="S631" s="236"/>
    </row>
    <row r="632" spans="1:19" ht="12.75">
      <c r="A632" s="245"/>
      <c r="B632" s="245"/>
      <c r="C632" s="243"/>
      <c r="D632" s="243"/>
      <c r="E632" s="244"/>
      <c r="F632" s="243"/>
      <c r="G632" s="243"/>
      <c r="H632" s="242"/>
      <c r="I632" s="241"/>
      <c r="J632" s="241"/>
      <c r="K632" s="241"/>
      <c r="L632" s="240"/>
      <c r="M632" s="239"/>
      <c r="N632" s="238"/>
      <c r="O632" s="238"/>
      <c r="P632" s="237"/>
      <c r="Q632" s="236"/>
      <c r="R632" s="236"/>
      <c r="S632" s="236"/>
    </row>
    <row r="633" spans="1:19" ht="12.75">
      <c r="A633" s="245"/>
      <c r="B633" s="245"/>
      <c r="C633" s="243"/>
      <c r="D633" s="243"/>
      <c r="E633" s="244"/>
      <c r="F633" s="243"/>
      <c r="G633" s="243"/>
      <c r="H633" s="242"/>
      <c r="I633" s="241"/>
      <c r="J633" s="241"/>
      <c r="K633" s="241"/>
      <c r="L633" s="240"/>
      <c r="M633" s="239"/>
      <c r="N633" s="238"/>
      <c r="O633" s="238"/>
      <c r="P633" s="237"/>
      <c r="Q633" s="236"/>
      <c r="R633" s="236"/>
      <c r="S633" s="236"/>
    </row>
    <row r="634" spans="1:19" ht="12.75">
      <c r="A634" s="245"/>
      <c r="B634" s="245"/>
      <c r="C634" s="243"/>
      <c r="D634" s="243"/>
      <c r="E634" s="244"/>
      <c r="F634" s="243"/>
      <c r="G634" s="243"/>
      <c r="H634" s="242"/>
      <c r="I634" s="241"/>
      <c r="J634" s="241"/>
      <c r="K634" s="241"/>
      <c r="L634" s="240"/>
      <c r="M634" s="239"/>
      <c r="N634" s="238"/>
      <c r="O634" s="238"/>
      <c r="P634" s="237"/>
      <c r="Q634" s="236"/>
      <c r="R634" s="236"/>
      <c r="S634" s="236"/>
    </row>
    <row r="635" spans="1:19" ht="12.75">
      <c r="A635" s="245"/>
      <c r="B635" s="245"/>
      <c r="C635" s="243"/>
      <c r="D635" s="243"/>
      <c r="E635" s="244"/>
      <c r="F635" s="243"/>
      <c r="G635" s="243"/>
      <c r="H635" s="242"/>
      <c r="I635" s="241"/>
      <c r="J635" s="241"/>
      <c r="K635" s="241"/>
      <c r="L635" s="240"/>
      <c r="M635" s="239"/>
      <c r="N635" s="238"/>
      <c r="O635" s="238"/>
      <c r="P635" s="237"/>
      <c r="Q635" s="236"/>
      <c r="R635" s="236"/>
      <c r="S635" s="236"/>
    </row>
    <row r="636" spans="1:19" ht="12.75">
      <c r="A636" s="245"/>
      <c r="B636" s="245"/>
      <c r="C636" s="243"/>
      <c r="D636" s="243"/>
      <c r="E636" s="244"/>
      <c r="F636" s="243"/>
      <c r="G636" s="243"/>
      <c r="H636" s="242"/>
      <c r="I636" s="241"/>
      <c r="J636" s="241"/>
      <c r="K636" s="241"/>
      <c r="L636" s="240"/>
      <c r="M636" s="239"/>
      <c r="N636" s="238"/>
      <c r="O636" s="238"/>
      <c r="P636" s="237"/>
      <c r="Q636" s="236"/>
      <c r="R636" s="236"/>
      <c r="S636" s="236"/>
    </row>
    <row r="637" spans="1:19" ht="12.75">
      <c r="A637" s="245"/>
      <c r="B637" s="245"/>
      <c r="C637" s="243"/>
      <c r="D637" s="243"/>
      <c r="E637" s="244"/>
      <c r="F637" s="243"/>
      <c r="G637" s="243"/>
      <c r="H637" s="242"/>
      <c r="I637" s="241"/>
      <c r="J637" s="241"/>
      <c r="K637" s="241"/>
      <c r="L637" s="240"/>
      <c r="M637" s="239"/>
      <c r="N637" s="238"/>
      <c r="O637" s="238"/>
      <c r="P637" s="237"/>
      <c r="Q637" s="236"/>
      <c r="R637" s="236"/>
      <c r="S637" s="236"/>
    </row>
    <row r="638" spans="1:19" ht="12.75">
      <c r="A638" s="245"/>
      <c r="B638" s="245"/>
      <c r="C638" s="243"/>
      <c r="D638" s="243"/>
      <c r="E638" s="244"/>
      <c r="F638" s="243"/>
      <c r="G638" s="243"/>
      <c r="H638" s="242"/>
      <c r="I638" s="241"/>
      <c r="J638" s="241"/>
      <c r="K638" s="241"/>
      <c r="L638" s="240"/>
      <c r="M638" s="239"/>
      <c r="N638" s="238"/>
      <c r="O638" s="238"/>
      <c r="P638" s="237"/>
      <c r="Q638" s="236"/>
      <c r="R638" s="236"/>
      <c r="S638" s="236"/>
    </row>
    <row r="639" spans="1:19" ht="12.75">
      <c r="A639" s="245"/>
      <c r="B639" s="245"/>
      <c r="C639" s="243"/>
      <c r="D639" s="243"/>
      <c r="E639" s="244"/>
      <c r="F639" s="243"/>
      <c r="G639" s="243"/>
      <c r="H639" s="242"/>
      <c r="I639" s="241"/>
      <c r="J639" s="241"/>
      <c r="K639" s="241"/>
      <c r="L639" s="240"/>
      <c r="M639" s="239"/>
      <c r="N639" s="238"/>
      <c r="O639" s="238"/>
      <c r="P639" s="237"/>
      <c r="Q639" s="236"/>
      <c r="R639" s="236"/>
      <c r="S639" s="236"/>
    </row>
    <row r="640" spans="1:19" ht="12.75">
      <c r="A640" s="245"/>
      <c r="B640" s="245"/>
      <c r="C640" s="243"/>
      <c r="D640" s="243"/>
      <c r="E640" s="244"/>
      <c r="F640" s="243"/>
      <c r="G640" s="243"/>
      <c r="H640" s="242"/>
      <c r="I640" s="241"/>
      <c r="J640" s="241"/>
      <c r="K640" s="241"/>
      <c r="L640" s="240"/>
      <c r="M640" s="239"/>
      <c r="N640" s="238"/>
      <c r="O640" s="238"/>
      <c r="P640" s="237"/>
      <c r="Q640" s="236"/>
      <c r="R640" s="236"/>
      <c r="S640" s="236"/>
    </row>
    <row r="641" spans="1:19" ht="12.75">
      <c r="A641" s="245"/>
      <c r="B641" s="245"/>
      <c r="C641" s="243"/>
      <c r="D641" s="243"/>
      <c r="E641" s="244"/>
      <c r="F641" s="243"/>
      <c r="G641" s="243"/>
      <c r="H641" s="242"/>
      <c r="I641" s="241"/>
      <c r="J641" s="241"/>
      <c r="K641" s="241"/>
      <c r="L641" s="240"/>
      <c r="M641" s="239"/>
      <c r="N641" s="238"/>
      <c r="O641" s="238"/>
      <c r="P641" s="237"/>
      <c r="Q641" s="236"/>
      <c r="R641" s="236"/>
      <c r="S641" s="236"/>
    </row>
    <row r="642" spans="1:19" ht="12.75">
      <c r="A642" s="245"/>
      <c r="B642" s="245"/>
      <c r="C642" s="243"/>
      <c r="D642" s="243"/>
      <c r="E642" s="244"/>
      <c r="F642" s="243"/>
      <c r="G642" s="243"/>
      <c r="H642" s="242"/>
      <c r="I642" s="241"/>
      <c r="J642" s="241"/>
      <c r="K642" s="241"/>
      <c r="L642" s="240"/>
      <c r="M642" s="239"/>
      <c r="N642" s="238"/>
      <c r="O642" s="238"/>
      <c r="P642" s="237"/>
      <c r="Q642" s="236"/>
      <c r="R642" s="236"/>
      <c r="S642" s="236"/>
    </row>
    <row r="643" spans="1:19" ht="12.75">
      <c r="A643" s="245"/>
      <c r="B643" s="245"/>
      <c r="C643" s="243"/>
      <c r="D643" s="243"/>
      <c r="E643" s="244"/>
      <c r="F643" s="243"/>
      <c r="G643" s="243"/>
      <c r="H643" s="242"/>
      <c r="I643" s="241"/>
      <c r="J643" s="241"/>
      <c r="K643" s="241"/>
      <c r="L643" s="240"/>
      <c r="M643" s="239"/>
      <c r="N643" s="238"/>
      <c r="O643" s="238"/>
      <c r="P643" s="237"/>
      <c r="Q643" s="236"/>
      <c r="R643" s="236"/>
      <c r="S643" s="236"/>
    </row>
    <row r="644" spans="1:19" ht="12.75">
      <c r="A644" s="245"/>
      <c r="B644" s="245"/>
      <c r="C644" s="243"/>
      <c r="D644" s="243"/>
      <c r="E644" s="244"/>
      <c r="F644" s="243"/>
      <c r="G644" s="243"/>
      <c r="H644" s="242"/>
      <c r="I644" s="241"/>
      <c r="J644" s="241"/>
      <c r="K644" s="241"/>
      <c r="L644" s="240"/>
      <c r="M644" s="239"/>
      <c r="N644" s="238"/>
      <c r="O644" s="238"/>
      <c r="P644" s="237"/>
      <c r="Q644" s="236"/>
      <c r="R644" s="236"/>
      <c r="S644" s="236"/>
    </row>
    <row r="645" spans="1:19" ht="12.75">
      <c r="A645" s="245"/>
      <c r="B645" s="245"/>
      <c r="C645" s="243"/>
      <c r="D645" s="243"/>
      <c r="E645" s="244"/>
      <c r="F645" s="243"/>
      <c r="G645" s="243"/>
      <c r="H645" s="242"/>
      <c r="I645" s="241"/>
      <c r="J645" s="241"/>
      <c r="K645" s="241"/>
      <c r="L645" s="240"/>
      <c r="M645" s="239"/>
      <c r="N645" s="238"/>
      <c r="O645" s="238"/>
      <c r="P645" s="237"/>
      <c r="Q645" s="236"/>
      <c r="R645" s="236"/>
      <c r="S645" s="236"/>
    </row>
    <row r="646" spans="1:19" ht="12.75">
      <c r="A646" s="245"/>
      <c r="B646" s="245"/>
      <c r="C646" s="243"/>
      <c r="D646" s="243"/>
      <c r="E646" s="244"/>
      <c r="F646" s="243"/>
      <c r="G646" s="243"/>
      <c r="H646" s="242"/>
      <c r="I646" s="241"/>
      <c r="J646" s="241"/>
      <c r="K646" s="241"/>
      <c r="L646" s="240"/>
      <c r="M646" s="239"/>
      <c r="N646" s="238"/>
      <c r="O646" s="238"/>
      <c r="P646" s="237"/>
      <c r="Q646" s="236"/>
      <c r="R646" s="236"/>
      <c r="S646" s="236"/>
    </row>
    <row r="647" spans="1:19" ht="12.75">
      <c r="A647" s="245"/>
      <c r="B647" s="245"/>
      <c r="C647" s="243"/>
      <c r="D647" s="243"/>
      <c r="E647" s="244"/>
      <c r="F647" s="243"/>
      <c r="G647" s="243"/>
      <c r="H647" s="242"/>
      <c r="I647" s="241"/>
      <c r="J647" s="241"/>
      <c r="K647" s="241"/>
      <c r="L647" s="240"/>
      <c r="M647" s="239"/>
      <c r="N647" s="238"/>
      <c r="O647" s="238"/>
      <c r="P647" s="237"/>
      <c r="Q647" s="236"/>
      <c r="R647" s="236"/>
      <c r="S647" s="236"/>
    </row>
    <row r="648" spans="1:19" ht="12.75">
      <c r="A648" s="245"/>
      <c r="B648" s="245"/>
      <c r="C648" s="243"/>
      <c r="D648" s="243"/>
      <c r="E648" s="244"/>
      <c r="F648" s="243"/>
      <c r="G648" s="243"/>
      <c r="H648" s="242"/>
      <c r="I648" s="241"/>
      <c r="J648" s="241"/>
      <c r="K648" s="241"/>
      <c r="L648" s="240"/>
      <c r="M648" s="239"/>
      <c r="N648" s="238"/>
      <c r="O648" s="238"/>
      <c r="P648" s="237"/>
      <c r="Q648" s="236"/>
      <c r="R648" s="236"/>
      <c r="S648" s="236"/>
    </row>
    <row r="649" spans="1:19" ht="12.75">
      <c r="A649" s="245"/>
      <c r="B649" s="245"/>
      <c r="C649" s="243"/>
      <c r="D649" s="243"/>
      <c r="E649" s="244"/>
      <c r="F649" s="243"/>
      <c r="G649" s="243"/>
      <c r="H649" s="242"/>
      <c r="I649" s="241"/>
      <c r="J649" s="241"/>
      <c r="K649" s="241"/>
      <c r="L649" s="240"/>
      <c r="M649" s="239"/>
      <c r="N649" s="238"/>
      <c r="O649" s="238"/>
      <c r="P649" s="237"/>
      <c r="Q649" s="236"/>
      <c r="R649" s="236"/>
      <c r="S649" s="236"/>
    </row>
    <row r="650" spans="1:19" ht="12.75">
      <c r="A650" s="245"/>
      <c r="B650" s="245"/>
      <c r="C650" s="243"/>
      <c r="D650" s="243"/>
      <c r="E650" s="244"/>
      <c r="F650" s="243"/>
      <c r="G650" s="243"/>
      <c r="H650" s="242"/>
      <c r="I650" s="241"/>
      <c r="J650" s="241"/>
      <c r="K650" s="241"/>
      <c r="L650" s="240"/>
      <c r="M650" s="239"/>
      <c r="N650" s="238"/>
      <c r="O650" s="238"/>
      <c r="P650" s="237"/>
      <c r="Q650" s="236"/>
      <c r="R650" s="236"/>
      <c r="S650" s="236"/>
    </row>
    <row r="651" spans="1:19" ht="12.75">
      <c r="A651" s="245"/>
      <c r="B651" s="245"/>
      <c r="C651" s="243"/>
      <c r="D651" s="243"/>
      <c r="E651" s="244"/>
      <c r="F651" s="243"/>
      <c r="G651" s="243"/>
      <c r="H651" s="242"/>
      <c r="I651" s="241"/>
      <c r="J651" s="241"/>
      <c r="K651" s="241"/>
      <c r="L651" s="240"/>
      <c r="M651" s="239"/>
      <c r="N651" s="238"/>
      <c r="O651" s="238"/>
      <c r="P651" s="237"/>
      <c r="Q651" s="236"/>
      <c r="R651" s="236"/>
      <c r="S651" s="236"/>
    </row>
    <row r="652" spans="1:19" ht="12.75">
      <c r="A652" s="245"/>
      <c r="B652" s="245"/>
      <c r="C652" s="243"/>
      <c r="D652" s="243"/>
      <c r="E652" s="244"/>
      <c r="F652" s="243"/>
      <c r="G652" s="243"/>
      <c r="H652" s="242"/>
      <c r="I652" s="241"/>
      <c r="J652" s="241"/>
      <c r="K652" s="241"/>
      <c r="L652" s="240"/>
      <c r="M652" s="239"/>
      <c r="N652" s="238"/>
      <c r="O652" s="238"/>
      <c r="P652" s="237"/>
      <c r="Q652" s="236"/>
      <c r="R652" s="236"/>
      <c r="S652" s="236"/>
    </row>
    <row r="653" spans="1:19" ht="12.75">
      <c r="A653" s="245"/>
      <c r="B653" s="245"/>
      <c r="C653" s="243"/>
      <c r="D653" s="243"/>
      <c r="E653" s="244"/>
      <c r="F653" s="243"/>
      <c r="G653" s="243"/>
      <c r="H653" s="242"/>
      <c r="I653" s="241"/>
      <c r="J653" s="241"/>
      <c r="K653" s="241"/>
      <c r="L653" s="240"/>
      <c r="M653" s="239"/>
      <c r="N653" s="238"/>
      <c r="O653" s="238"/>
      <c r="P653" s="237"/>
      <c r="Q653" s="236"/>
      <c r="R653" s="236"/>
      <c r="S653" s="236"/>
    </row>
    <row r="654" spans="1:19" ht="12.75">
      <c r="A654" s="245"/>
      <c r="B654" s="245"/>
      <c r="C654" s="243"/>
      <c r="D654" s="243"/>
      <c r="E654" s="244"/>
      <c r="F654" s="243"/>
      <c r="G654" s="243"/>
      <c r="H654" s="242"/>
      <c r="I654" s="241"/>
      <c r="J654" s="241"/>
      <c r="K654" s="241"/>
      <c r="L654" s="240"/>
      <c r="M654" s="239"/>
      <c r="N654" s="238"/>
      <c r="O654" s="238"/>
      <c r="P654" s="237"/>
      <c r="Q654" s="236"/>
      <c r="R654" s="236"/>
      <c r="S654" s="236"/>
    </row>
    <row r="655" spans="1:19" ht="12.75">
      <c r="A655" s="245"/>
      <c r="B655" s="245"/>
      <c r="C655" s="243"/>
      <c r="D655" s="243"/>
      <c r="E655" s="244"/>
      <c r="F655" s="243"/>
      <c r="G655" s="243"/>
      <c r="H655" s="242"/>
      <c r="I655" s="241"/>
      <c r="J655" s="241"/>
      <c r="K655" s="241"/>
      <c r="L655" s="240"/>
      <c r="M655" s="239"/>
      <c r="N655" s="238"/>
      <c r="O655" s="238"/>
      <c r="P655" s="237"/>
      <c r="Q655" s="236"/>
      <c r="R655" s="236"/>
      <c r="S655" s="236"/>
    </row>
    <row r="656" spans="1:19" ht="12.75">
      <c r="A656" s="245"/>
      <c r="B656" s="245"/>
      <c r="C656" s="243"/>
      <c r="D656" s="243"/>
      <c r="E656" s="244"/>
      <c r="F656" s="243"/>
      <c r="G656" s="243"/>
      <c r="H656" s="242"/>
      <c r="I656" s="241"/>
      <c r="J656" s="241"/>
      <c r="K656" s="241"/>
      <c r="L656" s="240"/>
      <c r="M656" s="239"/>
      <c r="N656" s="238"/>
      <c r="O656" s="238"/>
      <c r="P656" s="237"/>
      <c r="Q656" s="236"/>
      <c r="R656" s="236"/>
      <c r="S656" s="236"/>
    </row>
    <row r="657" spans="1:19" ht="12.75">
      <c r="A657" s="245"/>
      <c r="B657" s="245"/>
      <c r="C657" s="243"/>
      <c r="D657" s="243"/>
      <c r="E657" s="244"/>
      <c r="F657" s="243"/>
      <c r="G657" s="243"/>
      <c r="H657" s="242"/>
      <c r="I657" s="241"/>
      <c r="J657" s="241"/>
      <c r="K657" s="241"/>
      <c r="L657" s="240"/>
      <c r="M657" s="239"/>
      <c r="N657" s="238"/>
      <c r="O657" s="238"/>
      <c r="P657" s="237"/>
      <c r="Q657" s="236"/>
      <c r="R657" s="236"/>
      <c r="S657" s="236"/>
    </row>
    <row r="658" spans="1:19" ht="12.75">
      <c r="A658" s="245"/>
      <c r="B658" s="245"/>
      <c r="C658" s="243"/>
      <c r="D658" s="243"/>
      <c r="E658" s="244"/>
      <c r="F658" s="243"/>
      <c r="G658" s="243"/>
      <c r="H658" s="242"/>
      <c r="I658" s="241"/>
      <c r="J658" s="241"/>
      <c r="K658" s="241"/>
      <c r="L658" s="240"/>
      <c r="M658" s="239"/>
      <c r="N658" s="238"/>
      <c r="O658" s="238"/>
      <c r="P658" s="237"/>
      <c r="Q658" s="236"/>
      <c r="R658" s="236"/>
      <c r="S658" s="236"/>
    </row>
    <row r="659" spans="1:19" ht="12.75">
      <c r="A659" s="245"/>
      <c r="B659" s="245"/>
      <c r="C659" s="243"/>
      <c r="D659" s="243"/>
      <c r="E659" s="244"/>
      <c r="F659" s="243"/>
      <c r="G659" s="243"/>
      <c r="H659" s="242"/>
      <c r="I659" s="241"/>
      <c r="J659" s="241"/>
      <c r="K659" s="241"/>
      <c r="L659" s="240"/>
      <c r="M659" s="239"/>
      <c r="N659" s="238"/>
      <c r="O659" s="238"/>
      <c r="P659" s="237"/>
      <c r="Q659" s="236"/>
      <c r="R659" s="236"/>
      <c r="S659" s="236"/>
    </row>
    <row r="660" spans="1:19" ht="12.75">
      <c r="A660" s="245"/>
      <c r="B660" s="245"/>
      <c r="C660" s="243"/>
      <c r="D660" s="243"/>
      <c r="E660" s="244"/>
      <c r="F660" s="243"/>
      <c r="G660" s="243"/>
      <c r="H660" s="242"/>
      <c r="I660" s="241"/>
      <c r="J660" s="241"/>
      <c r="K660" s="241"/>
      <c r="L660" s="240"/>
      <c r="M660" s="239"/>
      <c r="N660" s="238"/>
      <c r="O660" s="238"/>
      <c r="P660" s="237"/>
      <c r="Q660" s="236"/>
      <c r="R660" s="236"/>
      <c r="S660" s="236"/>
    </row>
    <row r="661" spans="1:19" ht="12.75">
      <c r="A661" s="245"/>
      <c r="B661" s="245"/>
      <c r="C661" s="243"/>
      <c r="D661" s="243"/>
      <c r="E661" s="244"/>
      <c r="F661" s="243"/>
      <c r="G661" s="243"/>
      <c r="H661" s="242"/>
      <c r="I661" s="241"/>
      <c r="J661" s="241"/>
      <c r="K661" s="241"/>
      <c r="L661" s="240"/>
      <c r="M661" s="239"/>
      <c r="N661" s="238"/>
      <c r="O661" s="238"/>
      <c r="P661" s="237"/>
      <c r="Q661" s="236"/>
      <c r="R661" s="236"/>
      <c r="S661" s="236"/>
    </row>
    <row r="662" spans="1:19" ht="12.75">
      <c r="A662" s="245"/>
      <c r="B662" s="245"/>
      <c r="C662" s="243"/>
      <c r="D662" s="243"/>
      <c r="E662" s="244"/>
      <c r="F662" s="243"/>
      <c r="G662" s="243"/>
      <c r="H662" s="242"/>
      <c r="I662" s="241"/>
      <c r="J662" s="241"/>
      <c r="K662" s="241"/>
      <c r="L662" s="240"/>
      <c r="M662" s="239"/>
      <c r="N662" s="238"/>
      <c r="O662" s="238"/>
      <c r="P662" s="237"/>
      <c r="Q662" s="236"/>
      <c r="R662" s="236"/>
      <c r="S662" s="236"/>
    </row>
    <row r="663" spans="1:19" ht="12.75">
      <c r="A663" s="245"/>
      <c r="B663" s="245"/>
      <c r="C663" s="243"/>
      <c r="D663" s="243"/>
      <c r="E663" s="244"/>
      <c r="F663" s="243"/>
      <c r="G663" s="243"/>
      <c r="H663" s="242"/>
      <c r="I663" s="241"/>
      <c r="J663" s="241"/>
      <c r="K663" s="241"/>
      <c r="L663" s="240"/>
      <c r="M663" s="239"/>
      <c r="N663" s="238"/>
      <c r="O663" s="238"/>
      <c r="P663" s="237"/>
      <c r="Q663" s="236"/>
      <c r="R663" s="236"/>
      <c r="S663" s="236"/>
    </row>
    <row r="664" spans="1:19" ht="12.75">
      <c r="A664" s="245"/>
      <c r="B664" s="245"/>
      <c r="C664" s="243"/>
      <c r="D664" s="243"/>
      <c r="E664" s="244"/>
      <c r="F664" s="243"/>
      <c r="G664" s="243"/>
      <c r="H664" s="242"/>
      <c r="I664" s="241"/>
      <c r="J664" s="241"/>
      <c r="K664" s="241"/>
      <c r="L664" s="240"/>
      <c r="M664" s="239"/>
      <c r="N664" s="238"/>
      <c r="O664" s="238"/>
      <c r="P664" s="237"/>
      <c r="Q664" s="236"/>
      <c r="R664" s="236"/>
      <c r="S664" s="236"/>
    </row>
    <row r="665" spans="1:19" ht="12.75">
      <c r="A665" s="245"/>
      <c r="B665" s="245"/>
      <c r="C665" s="243"/>
      <c r="D665" s="243"/>
      <c r="E665" s="244"/>
      <c r="F665" s="243"/>
      <c r="G665" s="243"/>
      <c r="H665" s="242"/>
      <c r="I665" s="241"/>
      <c r="J665" s="241"/>
      <c r="K665" s="241"/>
      <c r="L665" s="240"/>
      <c r="M665" s="239"/>
      <c r="N665" s="238"/>
      <c r="O665" s="238"/>
      <c r="P665" s="237"/>
      <c r="Q665" s="236"/>
      <c r="R665" s="236"/>
      <c r="S665" s="236"/>
    </row>
    <row r="666" spans="1:19" ht="12.75">
      <c r="A666" s="245"/>
      <c r="B666" s="245"/>
      <c r="C666" s="243"/>
      <c r="D666" s="243"/>
      <c r="E666" s="244"/>
      <c r="F666" s="243"/>
      <c r="G666" s="243"/>
      <c r="H666" s="242"/>
      <c r="I666" s="241"/>
      <c r="J666" s="241"/>
      <c r="K666" s="241"/>
      <c r="L666" s="240"/>
      <c r="M666" s="239"/>
      <c r="N666" s="238"/>
      <c r="O666" s="238"/>
      <c r="P666" s="237"/>
      <c r="Q666" s="236"/>
      <c r="R666" s="236"/>
      <c r="S666" s="236"/>
    </row>
    <row r="667" spans="1:19" ht="12.75">
      <c r="A667" s="245"/>
      <c r="B667" s="245"/>
      <c r="C667" s="243"/>
      <c r="D667" s="243"/>
      <c r="E667" s="244"/>
      <c r="F667" s="243"/>
      <c r="G667" s="243"/>
      <c r="H667" s="242"/>
      <c r="I667" s="241"/>
      <c r="J667" s="241"/>
      <c r="K667" s="241"/>
      <c r="L667" s="240"/>
      <c r="M667" s="239"/>
      <c r="N667" s="238"/>
      <c r="O667" s="238"/>
      <c r="P667" s="237"/>
      <c r="Q667" s="236"/>
      <c r="R667" s="236"/>
      <c r="S667" s="236"/>
    </row>
    <row r="668" spans="1:19" ht="12.75">
      <c r="A668" s="245"/>
      <c r="B668" s="245"/>
      <c r="C668" s="243"/>
      <c r="D668" s="243"/>
      <c r="E668" s="244"/>
      <c r="F668" s="243"/>
      <c r="G668" s="243"/>
      <c r="H668" s="242"/>
      <c r="I668" s="241"/>
      <c r="J668" s="241"/>
      <c r="K668" s="241"/>
      <c r="L668" s="240"/>
      <c r="M668" s="239"/>
      <c r="N668" s="238"/>
      <c r="O668" s="238"/>
      <c r="P668" s="237"/>
      <c r="Q668" s="236"/>
      <c r="R668" s="236"/>
      <c r="S668" s="236"/>
    </row>
    <row r="669" spans="1:19" ht="12.75">
      <c r="A669" s="245"/>
      <c r="B669" s="245"/>
      <c r="C669" s="243"/>
      <c r="D669" s="243"/>
      <c r="E669" s="244"/>
      <c r="F669" s="243"/>
      <c r="G669" s="243"/>
      <c r="H669" s="242"/>
      <c r="I669" s="241"/>
      <c r="J669" s="241"/>
      <c r="K669" s="241"/>
      <c r="L669" s="240"/>
      <c r="M669" s="239"/>
      <c r="N669" s="238"/>
      <c r="O669" s="238"/>
      <c r="P669" s="237"/>
      <c r="Q669" s="236"/>
      <c r="R669" s="236"/>
      <c r="S669" s="236"/>
    </row>
    <row r="670" spans="1:19" ht="12.75">
      <c r="A670" s="245"/>
      <c r="B670" s="245"/>
      <c r="C670" s="243"/>
      <c r="D670" s="243"/>
      <c r="E670" s="244"/>
      <c r="F670" s="243"/>
      <c r="G670" s="243"/>
      <c r="H670" s="242"/>
      <c r="I670" s="241"/>
      <c r="J670" s="241"/>
      <c r="K670" s="241"/>
      <c r="L670" s="240"/>
      <c r="M670" s="239"/>
      <c r="N670" s="238"/>
      <c r="O670" s="238"/>
      <c r="P670" s="237"/>
      <c r="Q670" s="236"/>
      <c r="R670" s="236"/>
      <c r="S670" s="236"/>
    </row>
    <row r="671" spans="1:19" ht="12.75">
      <c r="A671" s="245"/>
      <c r="B671" s="245"/>
      <c r="C671" s="243"/>
      <c r="D671" s="243"/>
      <c r="E671" s="244"/>
      <c r="F671" s="243"/>
      <c r="G671" s="243"/>
      <c r="H671" s="242"/>
      <c r="I671" s="241"/>
      <c r="J671" s="241"/>
      <c r="K671" s="241"/>
      <c r="L671" s="240"/>
      <c r="M671" s="239"/>
      <c r="N671" s="238"/>
      <c r="O671" s="238"/>
      <c r="P671" s="237"/>
      <c r="Q671" s="236"/>
      <c r="R671" s="236"/>
      <c r="S671" s="236"/>
    </row>
    <row r="672" spans="1:19" ht="12.75">
      <c r="A672" s="245"/>
      <c r="B672" s="245"/>
      <c r="C672" s="243"/>
      <c r="D672" s="243"/>
      <c r="E672" s="244"/>
      <c r="F672" s="243"/>
      <c r="G672" s="243"/>
      <c r="H672" s="242"/>
      <c r="I672" s="241"/>
      <c r="J672" s="241"/>
      <c r="K672" s="241"/>
      <c r="L672" s="240"/>
      <c r="M672" s="239"/>
      <c r="N672" s="238"/>
      <c r="O672" s="238"/>
      <c r="P672" s="237"/>
      <c r="Q672" s="236"/>
      <c r="R672" s="236"/>
      <c r="S672" s="236"/>
    </row>
    <row r="673" spans="1:19" ht="12.75">
      <c r="A673" s="245"/>
      <c r="B673" s="245"/>
      <c r="C673" s="243"/>
      <c r="D673" s="243"/>
      <c r="E673" s="244"/>
      <c r="F673" s="243"/>
      <c r="G673" s="243"/>
      <c r="H673" s="242"/>
      <c r="I673" s="241"/>
      <c r="J673" s="241"/>
      <c r="K673" s="241"/>
      <c r="L673" s="240"/>
      <c r="M673" s="239"/>
      <c r="N673" s="238"/>
      <c r="O673" s="238"/>
      <c r="P673" s="237"/>
      <c r="Q673" s="236"/>
      <c r="R673" s="236"/>
      <c r="S673" s="236"/>
    </row>
    <row r="674" spans="1:19" ht="12.75">
      <c r="A674" s="245"/>
      <c r="B674" s="245"/>
      <c r="C674" s="243"/>
      <c r="D674" s="243"/>
      <c r="E674" s="244"/>
      <c r="F674" s="243"/>
      <c r="G674" s="243"/>
      <c r="H674" s="242"/>
      <c r="I674" s="241"/>
      <c r="J674" s="241"/>
      <c r="K674" s="241"/>
      <c r="L674" s="240"/>
      <c r="M674" s="239"/>
      <c r="N674" s="238"/>
      <c r="O674" s="238"/>
      <c r="P674" s="237"/>
      <c r="Q674" s="236"/>
      <c r="R674" s="236"/>
      <c r="S674" s="236"/>
    </row>
    <row r="675" spans="1:19" ht="12.75">
      <c r="A675" s="245"/>
      <c r="B675" s="245"/>
      <c r="C675" s="243"/>
      <c r="D675" s="243"/>
      <c r="E675" s="244"/>
      <c r="F675" s="243"/>
      <c r="G675" s="243"/>
      <c r="H675" s="242"/>
      <c r="I675" s="241"/>
      <c r="J675" s="241"/>
      <c r="K675" s="241"/>
      <c r="L675" s="240"/>
      <c r="M675" s="239"/>
      <c r="N675" s="238"/>
      <c r="O675" s="238"/>
      <c r="P675" s="237"/>
      <c r="Q675" s="236"/>
      <c r="R675" s="236"/>
      <c r="S675" s="236"/>
    </row>
    <row r="676" spans="1:19" ht="12.75">
      <c r="A676" s="245"/>
      <c r="B676" s="245"/>
      <c r="C676" s="243"/>
      <c r="D676" s="243"/>
      <c r="E676" s="244"/>
      <c r="F676" s="243"/>
      <c r="G676" s="243"/>
      <c r="H676" s="242"/>
      <c r="I676" s="241"/>
      <c r="J676" s="241"/>
      <c r="K676" s="241"/>
      <c r="L676" s="240"/>
      <c r="M676" s="239"/>
      <c r="N676" s="238"/>
      <c r="O676" s="238"/>
      <c r="P676" s="237"/>
      <c r="Q676" s="236"/>
      <c r="R676" s="236"/>
      <c r="S676" s="236"/>
    </row>
    <row r="677" spans="1:19" ht="12.75">
      <c r="A677" s="245"/>
      <c r="B677" s="245"/>
      <c r="C677" s="243"/>
      <c r="D677" s="243"/>
      <c r="E677" s="244"/>
      <c r="F677" s="243"/>
      <c r="G677" s="243"/>
      <c r="H677" s="242"/>
      <c r="I677" s="241"/>
      <c r="J677" s="241"/>
      <c r="K677" s="241"/>
      <c r="L677" s="240"/>
      <c r="M677" s="239"/>
      <c r="N677" s="238"/>
      <c r="O677" s="238"/>
      <c r="P677" s="237"/>
      <c r="Q677" s="236"/>
      <c r="R677" s="236"/>
      <c r="S677" s="236"/>
    </row>
    <row r="678" spans="1:19" ht="12.75">
      <c r="A678" s="245"/>
      <c r="B678" s="245"/>
      <c r="C678" s="243"/>
      <c r="D678" s="243"/>
      <c r="E678" s="244"/>
      <c r="F678" s="243"/>
      <c r="G678" s="243"/>
      <c r="H678" s="242"/>
      <c r="I678" s="241"/>
      <c r="J678" s="241"/>
      <c r="K678" s="241"/>
      <c r="L678" s="240"/>
      <c r="M678" s="239"/>
      <c r="N678" s="238"/>
      <c r="O678" s="238"/>
      <c r="P678" s="237"/>
      <c r="Q678" s="236"/>
      <c r="R678" s="236"/>
      <c r="S678" s="236"/>
    </row>
    <row r="679" spans="1:19" ht="12.75">
      <c r="A679" s="245"/>
      <c r="B679" s="245"/>
      <c r="C679" s="243"/>
      <c r="D679" s="243"/>
      <c r="E679" s="244"/>
      <c r="F679" s="243"/>
      <c r="G679" s="243"/>
      <c r="H679" s="242"/>
      <c r="I679" s="241"/>
      <c r="J679" s="241"/>
      <c r="K679" s="241"/>
      <c r="L679" s="240"/>
      <c r="M679" s="239"/>
      <c r="N679" s="238"/>
      <c r="O679" s="238"/>
      <c r="P679" s="237"/>
      <c r="Q679" s="236"/>
      <c r="R679" s="236"/>
      <c r="S679" s="236"/>
    </row>
    <row r="680" spans="1:19" ht="12.75">
      <c r="A680" s="245"/>
      <c r="B680" s="245"/>
      <c r="C680" s="243"/>
      <c r="D680" s="243"/>
      <c r="E680" s="244"/>
      <c r="F680" s="243"/>
      <c r="G680" s="243"/>
      <c r="H680" s="242"/>
      <c r="I680" s="241"/>
      <c r="J680" s="241"/>
      <c r="K680" s="241"/>
      <c r="L680" s="240"/>
      <c r="M680" s="239"/>
      <c r="N680" s="238"/>
      <c r="O680" s="238"/>
      <c r="P680" s="237"/>
      <c r="Q680" s="236"/>
      <c r="R680" s="236"/>
      <c r="S680" s="236"/>
    </row>
    <row r="681" spans="1:19" ht="12.75">
      <c r="A681" s="245"/>
      <c r="B681" s="245"/>
      <c r="C681" s="243"/>
      <c r="D681" s="243"/>
      <c r="E681" s="244"/>
      <c r="F681" s="243"/>
      <c r="G681" s="243"/>
      <c r="H681" s="242"/>
      <c r="I681" s="241"/>
      <c r="J681" s="241"/>
      <c r="K681" s="241"/>
      <c r="L681" s="240"/>
      <c r="M681" s="239"/>
      <c r="N681" s="238"/>
      <c r="O681" s="238"/>
      <c r="P681" s="237"/>
      <c r="Q681" s="236"/>
      <c r="R681" s="236"/>
      <c r="S681" s="236"/>
    </row>
    <row r="682" spans="1:19" ht="12.75">
      <c r="A682" s="245"/>
      <c r="B682" s="245"/>
      <c r="C682" s="243"/>
      <c r="D682" s="243"/>
      <c r="E682" s="244"/>
      <c r="F682" s="243"/>
      <c r="G682" s="243"/>
      <c r="H682" s="242"/>
      <c r="I682" s="241"/>
      <c r="J682" s="241"/>
      <c r="K682" s="241"/>
      <c r="L682" s="240"/>
      <c r="M682" s="239"/>
      <c r="N682" s="238"/>
      <c r="O682" s="238"/>
      <c r="P682" s="237"/>
      <c r="Q682" s="236"/>
      <c r="R682" s="236"/>
      <c r="S682" s="236"/>
    </row>
    <row r="683" spans="1:19" ht="12.75">
      <c r="A683" s="245"/>
      <c r="B683" s="245"/>
      <c r="C683" s="243"/>
      <c r="D683" s="243"/>
      <c r="E683" s="244"/>
      <c r="F683" s="243"/>
      <c r="G683" s="243"/>
      <c r="H683" s="242"/>
      <c r="I683" s="241"/>
      <c r="J683" s="241"/>
      <c r="K683" s="241"/>
      <c r="L683" s="240"/>
      <c r="M683" s="239"/>
      <c r="N683" s="238"/>
      <c r="O683" s="238"/>
      <c r="P683" s="237"/>
      <c r="Q683" s="236"/>
      <c r="R683" s="236"/>
      <c r="S683" s="236"/>
    </row>
    <row r="684" spans="1:19" ht="12.75">
      <c r="A684" s="245"/>
      <c r="B684" s="245"/>
      <c r="C684" s="243"/>
      <c r="D684" s="243"/>
      <c r="E684" s="244"/>
      <c r="F684" s="243"/>
      <c r="G684" s="243"/>
      <c r="H684" s="242"/>
      <c r="I684" s="241"/>
      <c r="J684" s="241"/>
      <c r="K684" s="241"/>
      <c r="L684" s="240"/>
      <c r="M684" s="239"/>
      <c r="N684" s="238"/>
      <c r="O684" s="238"/>
      <c r="P684" s="237"/>
      <c r="Q684" s="236"/>
      <c r="R684" s="236"/>
      <c r="S684" s="236"/>
    </row>
    <row r="685" spans="1:19" ht="12.75">
      <c r="A685" s="245"/>
      <c r="B685" s="245"/>
      <c r="C685" s="243"/>
      <c r="D685" s="243"/>
      <c r="E685" s="244"/>
      <c r="F685" s="243"/>
      <c r="G685" s="243"/>
      <c r="H685" s="242"/>
      <c r="I685" s="241"/>
      <c r="J685" s="241"/>
      <c r="K685" s="241"/>
      <c r="L685" s="240"/>
      <c r="M685" s="239"/>
      <c r="N685" s="238"/>
      <c r="O685" s="238"/>
      <c r="P685" s="237"/>
      <c r="Q685" s="236"/>
      <c r="R685" s="236"/>
      <c r="S685" s="236"/>
    </row>
    <row r="686" spans="1:19" ht="12.75">
      <c r="A686" s="245"/>
      <c r="B686" s="245"/>
      <c r="C686" s="243"/>
      <c r="D686" s="243"/>
      <c r="E686" s="244"/>
      <c r="F686" s="243"/>
      <c r="G686" s="243"/>
      <c r="H686" s="242"/>
      <c r="I686" s="241"/>
      <c r="J686" s="241"/>
      <c r="K686" s="241"/>
      <c r="L686" s="240"/>
      <c r="M686" s="239"/>
      <c r="N686" s="238"/>
      <c r="O686" s="238"/>
      <c r="P686" s="237"/>
      <c r="Q686" s="236"/>
      <c r="R686" s="236"/>
      <c r="S686" s="236"/>
    </row>
    <row r="687" spans="1:19" ht="12.75">
      <c r="A687" s="245"/>
      <c r="B687" s="245"/>
      <c r="C687" s="243"/>
      <c r="D687" s="243"/>
      <c r="E687" s="244"/>
      <c r="F687" s="243"/>
      <c r="G687" s="243"/>
      <c r="H687" s="242"/>
      <c r="I687" s="241"/>
      <c r="J687" s="241"/>
      <c r="K687" s="241"/>
      <c r="L687" s="240"/>
      <c r="M687" s="239"/>
      <c r="N687" s="238"/>
      <c r="O687" s="238"/>
      <c r="P687" s="237"/>
      <c r="Q687" s="236"/>
      <c r="R687" s="236"/>
      <c r="S687" s="236"/>
    </row>
    <row r="688" spans="1:19" ht="12.75">
      <c r="A688" s="245"/>
      <c r="B688" s="245"/>
      <c r="C688" s="243"/>
      <c r="D688" s="243"/>
      <c r="E688" s="244"/>
      <c r="F688" s="243"/>
      <c r="G688" s="243"/>
      <c r="H688" s="242"/>
      <c r="I688" s="241"/>
      <c r="J688" s="241"/>
      <c r="K688" s="241"/>
      <c r="L688" s="240"/>
      <c r="M688" s="239"/>
      <c r="N688" s="238"/>
      <c r="O688" s="238"/>
      <c r="P688" s="237"/>
      <c r="Q688" s="236"/>
      <c r="R688" s="236"/>
      <c r="S688" s="236"/>
    </row>
    <row r="689" spans="1:19" ht="12.75">
      <c r="A689" s="245"/>
      <c r="B689" s="245"/>
      <c r="C689" s="243"/>
      <c r="D689" s="243"/>
      <c r="E689" s="244"/>
      <c r="F689" s="243"/>
      <c r="G689" s="243"/>
      <c r="H689" s="242"/>
      <c r="I689" s="241"/>
      <c r="J689" s="241"/>
      <c r="K689" s="241"/>
      <c r="L689" s="240"/>
      <c r="M689" s="239"/>
      <c r="N689" s="238"/>
      <c r="O689" s="238"/>
      <c r="P689" s="237"/>
      <c r="Q689" s="236"/>
      <c r="R689" s="236"/>
      <c r="S689" s="236"/>
    </row>
    <row r="690" spans="1:19" ht="12.75">
      <c r="A690" s="245"/>
      <c r="B690" s="245"/>
      <c r="C690" s="243"/>
      <c r="D690" s="243"/>
      <c r="E690" s="244"/>
      <c r="F690" s="243"/>
      <c r="G690" s="243"/>
      <c r="H690" s="242"/>
      <c r="I690" s="241"/>
      <c r="J690" s="241"/>
      <c r="K690" s="241"/>
      <c r="L690" s="240"/>
      <c r="M690" s="239"/>
      <c r="N690" s="238"/>
      <c r="O690" s="238"/>
      <c r="P690" s="237"/>
      <c r="Q690" s="236"/>
      <c r="R690" s="236"/>
      <c r="S690" s="236"/>
    </row>
    <row r="691" spans="1:19" ht="12.75">
      <c r="A691" s="245"/>
      <c r="B691" s="245"/>
      <c r="C691" s="243"/>
      <c r="D691" s="243"/>
      <c r="E691" s="244"/>
      <c r="F691" s="243"/>
      <c r="G691" s="243"/>
      <c r="H691" s="242"/>
      <c r="I691" s="241"/>
      <c r="J691" s="241"/>
      <c r="K691" s="241"/>
      <c r="L691" s="240"/>
      <c r="M691" s="239"/>
      <c r="N691" s="238"/>
      <c r="O691" s="238"/>
      <c r="P691" s="237"/>
      <c r="Q691" s="236"/>
      <c r="R691" s="236"/>
      <c r="S691" s="236"/>
    </row>
    <row r="692" spans="1:19" ht="12.75">
      <c r="A692" s="245"/>
      <c r="B692" s="245"/>
      <c r="C692" s="243"/>
      <c r="D692" s="243"/>
      <c r="E692" s="244"/>
      <c r="F692" s="243"/>
      <c r="G692" s="243"/>
      <c r="H692" s="242"/>
      <c r="I692" s="241"/>
      <c r="J692" s="241"/>
      <c r="K692" s="241"/>
      <c r="L692" s="240"/>
      <c r="M692" s="239"/>
      <c r="N692" s="238"/>
      <c r="O692" s="238"/>
      <c r="P692" s="237"/>
      <c r="Q692" s="236"/>
      <c r="R692" s="236"/>
      <c r="S692" s="236"/>
    </row>
    <row r="693" spans="1:19" ht="12.75">
      <c r="A693" s="245"/>
      <c r="B693" s="245"/>
      <c r="C693" s="243"/>
      <c r="D693" s="243"/>
      <c r="E693" s="244"/>
      <c r="F693" s="243"/>
      <c r="G693" s="243"/>
      <c r="H693" s="242"/>
      <c r="I693" s="241"/>
      <c r="J693" s="241"/>
      <c r="K693" s="241"/>
      <c r="L693" s="240"/>
      <c r="M693" s="239"/>
      <c r="N693" s="238"/>
      <c r="O693" s="238"/>
      <c r="P693" s="237"/>
      <c r="Q693" s="236"/>
      <c r="R693" s="236"/>
      <c r="S693" s="236"/>
    </row>
    <row r="694" spans="1:19" ht="12.75">
      <c r="A694" s="245"/>
      <c r="B694" s="245"/>
      <c r="C694" s="243"/>
      <c r="D694" s="243"/>
      <c r="E694" s="244"/>
      <c r="F694" s="243"/>
      <c r="G694" s="243"/>
      <c r="H694" s="242"/>
      <c r="I694" s="241"/>
      <c r="J694" s="241"/>
      <c r="K694" s="241"/>
      <c r="L694" s="240"/>
      <c r="M694" s="239"/>
      <c r="N694" s="238"/>
      <c r="O694" s="238"/>
      <c r="P694" s="237"/>
      <c r="Q694" s="236"/>
      <c r="R694" s="236"/>
      <c r="S694" s="236"/>
    </row>
    <row r="695" spans="1:19" ht="12.75">
      <c r="A695" s="245"/>
      <c r="B695" s="245"/>
      <c r="C695" s="243"/>
      <c r="D695" s="243"/>
      <c r="E695" s="244"/>
      <c r="F695" s="243"/>
      <c r="G695" s="243"/>
      <c r="H695" s="242"/>
      <c r="I695" s="241"/>
      <c r="J695" s="241"/>
      <c r="K695" s="241"/>
      <c r="L695" s="240"/>
      <c r="M695" s="239"/>
      <c r="N695" s="238"/>
      <c r="O695" s="238"/>
      <c r="P695" s="237"/>
      <c r="Q695" s="236"/>
      <c r="R695" s="236"/>
      <c r="S695" s="236"/>
    </row>
    <row r="696" spans="1:19" ht="12.75">
      <c r="A696" s="245"/>
      <c r="B696" s="245"/>
      <c r="C696" s="243"/>
      <c r="D696" s="243"/>
      <c r="E696" s="244"/>
      <c r="F696" s="243"/>
      <c r="G696" s="243"/>
      <c r="H696" s="242"/>
      <c r="I696" s="241"/>
      <c r="J696" s="241"/>
      <c r="K696" s="241"/>
      <c r="L696" s="240"/>
      <c r="M696" s="239"/>
      <c r="N696" s="238"/>
      <c r="O696" s="238"/>
      <c r="P696" s="237"/>
      <c r="Q696" s="236"/>
      <c r="R696" s="236"/>
      <c r="S696" s="236"/>
    </row>
    <row r="697" spans="1:19" ht="12.75">
      <c r="A697" s="245"/>
      <c r="B697" s="245"/>
      <c r="C697" s="243"/>
      <c r="D697" s="243"/>
      <c r="E697" s="244"/>
      <c r="F697" s="243"/>
      <c r="G697" s="243"/>
      <c r="H697" s="242"/>
      <c r="I697" s="241"/>
      <c r="J697" s="241"/>
      <c r="K697" s="241"/>
      <c r="L697" s="240"/>
      <c r="M697" s="239"/>
      <c r="N697" s="238"/>
      <c r="O697" s="238"/>
      <c r="P697" s="237"/>
      <c r="Q697" s="236"/>
      <c r="R697" s="236"/>
      <c r="S697" s="236"/>
    </row>
    <row r="698" spans="1:19" ht="12.75">
      <c r="A698" s="245"/>
      <c r="B698" s="245"/>
      <c r="C698" s="243"/>
      <c r="D698" s="243"/>
      <c r="E698" s="244"/>
      <c r="F698" s="243"/>
      <c r="G698" s="243"/>
      <c r="H698" s="242"/>
      <c r="I698" s="241"/>
      <c r="J698" s="241"/>
      <c r="K698" s="241"/>
      <c r="L698" s="240"/>
      <c r="M698" s="239"/>
      <c r="N698" s="238"/>
      <c r="O698" s="238"/>
      <c r="P698" s="237"/>
      <c r="Q698" s="236"/>
      <c r="R698" s="236"/>
      <c r="S698" s="236"/>
    </row>
    <row r="699" spans="1:19" ht="12.75">
      <c r="A699" s="245"/>
      <c r="B699" s="245"/>
      <c r="C699" s="243"/>
      <c r="D699" s="243"/>
      <c r="E699" s="244"/>
      <c r="F699" s="243"/>
      <c r="G699" s="243"/>
      <c r="H699" s="242"/>
      <c r="I699" s="241"/>
      <c r="J699" s="241"/>
      <c r="K699" s="241"/>
      <c r="L699" s="240"/>
      <c r="M699" s="239"/>
      <c r="N699" s="238"/>
      <c r="O699" s="238"/>
      <c r="P699" s="237"/>
      <c r="Q699" s="236"/>
      <c r="R699" s="236"/>
      <c r="S699" s="236"/>
    </row>
    <row r="700" spans="1:19" ht="12.75">
      <c r="A700" s="245"/>
      <c r="B700" s="245"/>
      <c r="C700" s="243"/>
      <c r="D700" s="243"/>
      <c r="E700" s="244"/>
      <c r="F700" s="243"/>
      <c r="G700" s="243"/>
      <c r="H700" s="242"/>
      <c r="I700" s="241"/>
      <c r="J700" s="241"/>
      <c r="K700" s="241"/>
      <c r="L700" s="240"/>
      <c r="M700" s="239"/>
      <c r="N700" s="238"/>
      <c r="O700" s="238"/>
      <c r="P700" s="237"/>
      <c r="Q700" s="236"/>
      <c r="R700" s="236"/>
      <c r="S700" s="236"/>
    </row>
    <row r="701" spans="1:19" ht="12.75">
      <c r="A701" s="245"/>
      <c r="B701" s="245"/>
      <c r="C701" s="243"/>
      <c r="D701" s="243"/>
      <c r="E701" s="244"/>
      <c r="F701" s="243"/>
      <c r="G701" s="243"/>
      <c r="H701" s="242"/>
      <c r="I701" s="241"/>
      <c r="J701" s="241"/>
      <c r="K701" s="241"/>
      <c r="L701" s="240"/>
      <c r="M701" s="239"/>
      <c r="N701" s="238"/>
      <c r="O701" s="238"/>
      <c r="P701" s="237"/>
      <c r="Q701" s="236"/>
      <c r="R701" s="236"/>
      <c r="S701" s="236"/>
    </row>
    <row r="702" spans="1:19" ht="12.75">
      <c r="A702" s="245"/>
      <c r="B702" s="245"/>
      <c r="C702" s="243"/>
      <c r="D702" s="243"/>
      <c r="E702" s="244"/>
      <c r="F702" s="243"/>
      <c r="G702" s="243"/>
      <c r="H702" s="242"/>
      <c r="I702" s="241"/>
      <c r="J702" s="241"/>
      <c r="K702" s="241"/>
      <c r="L702" s="240"/>
      <c r="M702" s="239"/>
      <c r="N702" s="238"/>
      <c r="O702" s="238"/>
      <c r="P702" s="237"/>
      <c r="Q702" s="236"/>
      <c r="R702" s="236"/>
      <c r="S702" s="236"/>
    </row>
    <row r="703" spans="1:19" ht="12.75">
      <c r="A703" s="245"/>
      <c r="B703" s="245"/>
      <c r="C703" s="243"/>
      <c r="D703" s="243"/>
      <c r="E703" s="244"/>
      <c r="F703" s="243"/>
      <c r="G703" s="243"/>
      <c r="H703" s="242"/>
      <c r="I703" s="241"/>
      <c r="J703" s="241"/>
      <c r="K703" s="241"/>
      <c r="L703" s="240"/>
      <c r="M703" s="239"/>
      <c r="N703" s="238"/>
      <c r="O703" s="238"/>
      <c r="P703" s="237"/>
      <c r="Q703" s="236"/>
      <c r="R703" s="236"/>
      <c r="S703" s="236"/>
    </row>
    <row r="704" spans="1:19" ht="12.75">
      <c r="A704" s="245"/>
      <c r="B704" s="245"/>
      <c r="C704" s="243"/>
      <c r="D704" s="243"/>
      <c r="E704" s="244"/>
      <c r="F704" s="243"/>
      <c r="G704" s="243"/>
      <c r="H704" s="242"/>
      <c r="I704" s="241"/>
      <c r="J704" s="241"/>
      <c r="K704" s="241"/>
      <c r="L704" s="240"/>
      <c r="M704" s="239"/>
      <c r="N704" s="238"/>
      <c r="O704" s="238"/>
      <c r="P704" s="237"/>
      <c r="Q704" s="236"/>
      <c r="R704" s="236"/>
      <c r="S704" s="236"/>
    </row>
    <row r="705" spans="1:19" ht="12.75">
      <c r="A705" s="245"/>
      <c r="B705" s="245"/>
      <c r="C705" s="243"/>
      <c r="D705" s="243"/>
      <c r="E705" s="244"/>
      <c r="F705" s="243"/>
      <c r="G705" s="243"/>
      <c r="H705" s="242"/>
      <c r="I705" s="241"/>
      <c r="J705" s="241"/>
      <c r="K705" s="241"/>
      <c r="L705" s="240"/>
      <c r="M705" s="239"/>
      <c r="N705" s="238"/>
      <c r="O705" s="238"/>
      <c r="P705" s="237"/>
      <c r="Q705" s="236"/>
      <c r="R705" s="236"/>
      <c r="S705" s="236"/>
    </row>
    <row r="706" spans="1:19" ht="12.75">
      <c r="A706" s="245"/>
      <c r="B706" s="245"/>
      <c r="C706" s="243"/>
      <c r="D706" s="243"/>
      <c r="E706" s="244"/>
      <c r="F706" s="243"/>
      <c r="G706" s="243"/>
      <c r="H706" s="242"/>
      <c r="I706" s="241"/>
      <c r="J706" s="241"/>
      <c r="K706" s="241"/>
      <c r="L706" s="240"/>
      <c r="M706" s="239"/>
      <c r="N706" s="238"/>
      <c r="O706" s="238"/>
      <c r="P706" s="237"/>
      <c r="Q706" s="236"/>
      <c r="R706" s="236"/>
      <c r="S706" s="236"/>
    </row>
    <row r="707" spans="1:19" ht="12.75">
      <c r="A707" s="245"/>
      <c r="B707" s="245"/>
      <c r="C707" s="243"/>
      <c r="D707" s="243"/>
      <c r="E707" s="244"/>
      <c r="F707" s="243"/>
      <c r="G707" s="243"/>
      <c r="H707" s="242"/>
      <c r="I707" s="241"/>
      <c r="J707" s="241"/>
      <c r="K707" s="241"/>
      <c r="L707" s="240"/>
      <c r="M707" s="239"/>
      <c r="N707" s="238"/>
      <c r="O707" s="238"/>
      <c r="P707" s="237"/>
      <c r="Q707" s="236"/>
      <c r="R707" s="236"/>
      <c r="S707" s="236"/>
    </row>
    <row r="708" spans="1:19" ht="12.75">
      <c r="A708" s="245"/>
      <c r="B708" s="245"/>
      <c r="C708" s="243"/>
      <c r="D708" s="243"/>
      <c r="E708" s="244"/>
      <c r="F708" s="243"/>
      <c r="G708" s="243"/>
      <c r="H708" s="242"/>
      <c r="I708" s="241"/>
      <c r="J708" s="241"/>
      <c r="K708" s="241"/>
      <c r="L708" s="240"/>
      <c r="M708" s="239"/>
      <c r="N708" s="238"/>
      <c r="O708" s="238"/>
      <c r="P708" s="237"/>
      <c r="Q708" s="236"/>
      <c r="R708" s="236"/>
      <c r="S708" s="236"/>
    </row>
    <row r="709" spans="1:19" ht="12.75">
      <c r="A709" s="245"/>
      <c r="B709" s="245"/>
      <c r="C709" s="243"/>
      <c r="D709" s="243"/>
      <c r="E709" s="244"/>
      <c r="F709" s="243"/>
      <c r="G709" s="243"/>
      <c r="H709" s="242"/>
      <c r="I709" s="241"/>
      <c r="J709" s="241"/>
      <c r="K709" s="241"/>
      <c r="L709" s="240"/>
      <c r="M709" s="239"/>
      <c r="N709" s="238"/>
      <c r="O709" s="238"/>
      <c r="P709" s="237"/>
      <c r="Q709" s="236"/>
      <c r="R709" s="236"/>
      <c r="S709" s="236"/>
    </row>
    <row r="710" spans="1:19" ht="12.75">
      <c r="A710" s="245"/>
      <c r="B710" s="245"/>
      <c r="C710" s="243"/>
      <c r="D710" s="243"/>
      <c r="E710" s="244"/>
      <c r="F710" s="243"/>
      <c r="G710" s="243"/>
      <c r="H710" s="242"/>
      <c r="I710" s="241"/>
      <c r="J710" s="241"/>
      <c r="K710" s="241"/>
      <c r="L710" s="240"/>
      <c r="M710" s="239"/>
      <c r="N710" s="238"/>
      <c r="O710" s="238"/>
      <c r="P710" s="237"/>
      <c r="Q710" s="236"/>
      <c r="R710" s="236"/>
      <c r="S710" s="236"/>
    </row>
    <row r="711" spans="1:19" ht="12.75">
      <c r="A711" s="245"/>
      <c r="B711" s="245"/>
      <c r="C711" s="243"/>
      <c r="D711" s="243"/>
      <c r="E711" s="244"/>
      <c r="F711" s="243"/>
      <c r="G711" s="243"/>
      <c r="H711" s="242"/>
      <c r="I711" s="241"/>
      <c r="J711" s="241"/>
      <c r="K711" s="241"/>
      <c r="L711" s="240"/>
      <c r="M711" s="239"/>
      <c r="N711" s="238"/>
      <c r="O711" s="238"/>
      <c r="P711" s="237"/>
      <c r="Q711" s="236"/>
      <c r="R711" s="236"/>
      <c r="S711" s="236"/>
    </row>
    <row r="712" spans="1:19" ht="12.75">
      <c r="A712" s="245"/>
      <c r="B712" s="245"/>
      <c r="C712" s="243"/>
      <c r="D712" s="243"/>
      <c r="E712" s="244"/>
      <c r="F712" s="243"/>
      <c r="G712" s="243"/>
      <c r="H712" s="242"/>
      <c r="I712" s="241"/>
      <c r="J712" s="241"/>
      <c r="K712" s="241"/>
      <c r="L712" s="240"/>
      <c r="M712" s="239"/>
      <c r="N712" s="238"/>
      <c r="O712" s="238"/>
      <c r="P712" s="237"/>
      <c r="Q712" s="236"/>
      <c r="R712" s="236"/>
      <c r="S712" s="236"/>
    </row>
    <row r="713" spans="1:19" ht="12.75">
      <c r="A713" s="245"/>
      <c r="B713" s="245"/>
      <c r="C713" s="243"/>
      <c r="D713" s="243"/>
      <c r="E713" s="244"/>
      <c r="F713" s="243"/>
      <c r="G713" s="243"/>
      <c r="H713" s="242"/>
      <c r="I713" s="241"/>
      <c r="J713" s="241"/>
      <c r="K713" s="241"/>
      <c r="L713" s="240"/>
      <c r="M713" s="239"/>
      <c r="N713" s="238"/>
      <c r="O713" s="238"/>
      <c r="P713" s="237"/>
      <c r="Q713" s="236"/>
      <c r="R713" s="236"/>
      <c r="S713" s="236"/>
    </row>
    <row r="714" spans="1:19" ht="12.75">
      <c r="A714" s="245"/>
      <c r="B714" s="245"/>
      <c r="C714" s="243"/>
      <c r="D714" s="243"/>
      <c r="E714" s="244"/>
      <c r="F714" s="243"/>
      <c r="G714" s="243"/>
      <c r="H714" s="242"/>
      <c r="I714" s="241"/>
      <c r="J714" s="241"/>
      <c r="K714" s="241"/>
      <c r="L714" s="240"/>
      <c r="M714" s="239"/>
      <c r="N714" s="238"/>
      <c r="O714" s="238"/>
      <c r="P714" s="237"/>
      <c r="Q714" s="236"/>
      <c r="R714" s="236"/>
      <c r="S714" s="236"/>
    </row>
    <row r="715" spans="1:19" ht="12.75">
      <c r="A715" s="245"/>
      <c r="B715" s="245"/>
      <c r="C715" s="243"/>
      <c r="D715" s="243"/>
      <c r="E715" s="244"/>
      <c r="F715" s="243"/>
      <c r="G715" s="243"/>
      <c r="H715" s="242"/>
      <c r="I715" s="241"/>
      <c r="J715" s="241"/>
      <c r="K715" s="241"/>
      <c r="L715" s="240"/>
      <c r="M715" s="239"/>
      <c r="N715" s="238"/>
      <c r="O715" s="238"/>
      <c r="P715" s="237"/>
      <c r="Q715" s="236"/>
      <c r="R715" s="236"/>
      <c r="S715" s="236"/>
    </row>
    <row r="716" spans="1:19" ht="12.75">
      <c r="A716" s="245"/>
      <c r="B716" s="245"/>
      <c r="C716" s="243"/>
      <c r="D716" s="243"/>
      <c r="E716" s="244"/>
      <c r="F716" s="243"/>
      <c r="G716" s="243"/>
      <c r="H716" s="242"/>
      <c r="I716" s="241"/>
      <c r="J716" s="241"/>
      <c r="K716" s="241"/>
      <c r="L716" s="240"/>
      <c r="M716" s="239"/>
      <c r="N716" s="238"/>
      <c r="O716" s="238"/>
      <c r="P716" s="237"/>
      <c r="Q716" s="236"/>
      <c r="R716" s="236"/>
      <c r="S716" s="236"/>
    </row>
    <row r="717" spans="1:19" ht="12.75">
      <c r="A717" s="245"/>
      <c r="B717" s="245"/>
      <c r="C717" s="243"/>
      <c r="D717" s="243"/>
      <c r="E717" s="244"/>
      <c r="F717" s="243"/>
      <c r="G717" s="243"/>
      <c r="H717" s="242"/>
      <c r="I717" s="241"/>
      <c r="J717" s="241"/>
      <c r="K717" s="241"/>
      <c r="L717" s="240"/>
      <c r="M717" s="239"/>
      <c r="N717" s="238"/>
      <c r="O717" s="238"/>
      <c r="P717" s="237"/>
      <c r="Q717" s="236"/>
      <c r="R717" s="236"/>
      <c r="S717" s="236"/>
    </row>
    <row r="718" spans="1:19" ht="12.75">
      <c r="A718" s="245"/>
      <c r="B718" s="245"/>
      <c r="C718" s="243"/>
      <c r="D718" s="243"/>
      <c r="E718" s="244"/>
      <c r="F718" s="243"/>
      <c r="G718" s="243"/>
      <c r="H718" s="242"/>
      <c r="I718" s="241"/>
      <c r="J718" s="241"/>
      <c r="K718" s="241"/>
      <c r="L718" s="240"/>
      <c r="M718" s="239"/>
      <c r="N718" s="238"/>
      <c r="O718" s="238"/>
      <c r="P718" s="237"/>
      <c r="Q718" s="236"/>
      <c r="R718" s="236"/>
      <c r="S718" s="236"/>
    </row>
    <row r="719" spans="1:19" ht="12.75">
      <c r="A719" s="245"/>
      <c r="B719" s="245"/>
      <c r="C719" s="243"/>
      <c r="D719" s="243"/>
      <c r="E719" s="244"/>
      <c r="F719" s="243"/>
      <c r="G719" s="243"/>
      <c r="H719" s="242"/>
      <c r="I719" s="241"/>
      <c r="J719" s="241"/>
      <c r="K719" s="241"/>
      <c r="L719" s="240"/>
      <c r="M719" s="239"/>
      <c r="N719" s="238"/>
      <c r="O719" s="238"/>
      <c r="P719" s="237"/>
      <c r="Q719" s="236"/>
      <c r="R719" s="236"/>
      <c r="S719" s="236"/>
    </row>
    <row r="720" spans="1:19" ht="12.75">
      <c r="A720" s="245"/>
      <c r="B720" s="245"/>
      <c r="C720" s="243"/>
      <c r="D720" s="243"/>
      <c r="E720" s="244"/>
      <c r="F720" s="243"/>
      <c r="G720" s="243"/>
      <c r="H720" s="242"/>
      <c r="I720" s="241"/>
      <c r="J720" s="241"/>
      <c r="K720" s="241"/>
      <c r="L720" s="240"/>
      <c r="M720" s="239"/>
      <c r="N720" s="238"/>
      <c r="O720" s="238"/>
      <c r="P720" s="237"/>
      <c r="Q720" s="236"/>
      <c r="R720" s="236"/>
      <c r="S720" s="236"/>
    </row>
    <row r="721" spans="1:19" ht="12.75">
      <c r="A721" s="245"/>
      <c r="B721" s="245"/>
      <c r="C721" s="243"/>
      <c r="D721" s="243"/>
      <c r="E721" s="244"/>
      <c r="F721" s="243"/>
      <c r="G721" s="243"/>
      <c r="H721" s="242"/>
      <c r="I721" s="241"/>
      <c r="J721" s="241"/>
      <c r="K721" s="241"/>
      <c r="L721" s="240"/>
      <c r="M721" s="239"/>
      <c r="N721" s="238"/>
      <c r="O721" s="238"/>
      <c r="P721" s="237"/>
      <c r="Q721" s="236"/>
      <c r="R721" s="236"/>
      <c r="S721" s="236"/>
    </row>
    <row r="722" spans="1:19" ht="12.75">
      <c r="A722" s="245"/>
      <c r="B722" s="245"/>
      <c r="C722" s="243"/>
      <c r="D722" s="243"/>
      <c r="E722" s="244"/>
      <c r="F722" s="243"/>
      <c r="G722" s="243"/>
      <c r="H722" s="242"/>
      <c r="I722" s="241"/>
      <c r="J722" s="241"/>
      <c r="K722" s="241"/>
      <c r="L722" s="240"/>
      <c r="M722" s="239"/>
      <c r="N722" s="238"/>
      <c r="O722" s="238"/>
      <c r="P722" s="237"/>
      <c r="Q722" s="236"/>
      <c r="R722" s="236"/>
      <c r="S722" s="236"/>
    </row>
    <row r="723" spans="1:19" ht="12.75">
      <c r="A723" s="245"/>
      <c r="B723" s="245"/>
      <c r="C723" s="243"/>
      <c r="D723" s="243"/>
      <c r="E723" s="244"/>
      <c r="F723" s="243"/>
      <c r="G723" s="243"/>
      <c r="H723" s="242"/>
      <c r="I723" s="241"/>
      <c r="J723" s="241"/>
      <c r="K723" s="241"/>
      <c r="L723" s="240"/>
      <c r="M723" s="239"/>
      <c r="N723" s="238"/>
      <c r="O723" s="238"/>
      <c r="P723" s="237"/>
      <c r="Q723" s="236"/>
      <c r="R723" s="236"/>
      <c r="S723" s="236"/>
    </row>
    <row r="724" spans="1:19" ht="12.75">
      <c r="A724" s="245"/>
      <c r="B724" s="245"/>
      <c r="C724" s="243"/>
      <c r="D724" s="243"/>
      <c r="E724" s="244"/>
      <c r="F724" s="243"/>
      <c r="G724" s="243"/>
      <c r="H724" s="242"/>
      <c r="I724" s="241"/>
      <c r="J724" s="241"/>
      <c r="K724" s="241"/>
      <c r="L724" s="240"/>
      <c r="M724" s="239"/>
      <c r="N724" s="238"/>
      <c r="O724" s="238"/>
      <c r="P724" s="237"/>
      <c r="Q724" s="236"/>
      <c r="R724" s="236"/>
      <c r="S724" s="236"/>
    </row>
    <row r="725" spans="1:19" ht="12.75">
      <c r="A725" s="245"/>
      <c r="B725" s="245"/>
      <c r="C725" s="243"/>
      <c r="D725" s="243"/>
      <c r="E725" s="244"/>
      <c r="F725" s="243"/>
      <c r="G725" s="243"/>
      <c r="H725" s="242"/>
      <c r="I725" s="241"/>
      <c r="J725" s="241"/>
      <c r="K725" s="241"/>
      <c r="L725" s="240"/>
      <c r="M725" s="239"/>
      <c r="N725" s="238"/>
      <c r="O725" s="238"/>
      <c r="P725" s="237"/>
      <c r="Q725" s="236"/>
      <c r="R725" s="236"/>
      <c r="S725" s="236"/>
    </row>
    <row r="726" spans="1:19" ht="12.75">
      <c r="A726" s="245"/>
      <c r="B726" s="245"/>
      <c r="C726" s="243"/>
      <c r="D726" s="243"/>
      <c r="E726" s="244"/>
      <c r="F726" s="243"/>
      <c r="G726" s="243"/>
      <c r="H726" s="242"/>
      <c r="I726" s="241"/>
      <c r="J726" s="241"/>
      <c r="K726" s="241"/>
      <c r="L726" s="240"/>
      <c r="M726" s="239"/>
      <c r="N726" s="238"/>
      <c r="O726" s="238"/>
      <c r="P726" s="237"/>
      <c r="Q726" s="236"/>
      <c r="R726" s="236"/>
      <c r="S726" s="236"/>
    </row>
    <row r="727" spans="1:19" ht="12.75">
      <c r="A727" s="245"/>
      <c r="B727" s="245"/>
      <c r="C727" s="243"/>
      <c r="D727" s="243"/>
      <c r="E727" s="244"/>
      <c r="F727" s="243"/>
      <c r="G727" s="243"/>
      <c r="H727" s="242"/>
      <c r="I727" s="241"/>
      <c r="J727" s="241"/>
      <c r="K727" s="241"/>
      <c r="L727" s="240"/>
      <c r="M727" s="239"/>
      <c r="N727" s="238"/>
      <c r="O727" s="238"/>
      <c r="P727" s="237"/>
      <c r="Q727" s="236"/>
      <c r="R727" s="236"/>
      <c r="S727" s="236"/>
    </row>
    <row r="728" spans="1:19" ht="12.75">
      <c r="A728" s="245"/>
      <c r="B728" s="245"/>
      <c r="C728" s="243"/>
      <c r="D728" s="243"/>
      <c r="E728" s="244"/>
      <c r="F728" s="243"/>
      <c r="G728" s="243"/>
      <c r="H728" s="242"/>
      <c r="I728" s="241"/>
      <c r="J728" s="241"/>
      <c r="K728" s="241"/>
      <c r="L728" s="240"/>
      <c r="M728" s="239"/>
      <c r="N728" s="238"/>
      <c r="O728" s="238"/>
      <c r="P728" s="237"/>
      <c r="Q728" s="236"/>
      <c r="R728" s="236"/>
      <c r="S728" s="236"/>
    </row>
    <row r="729" spans="1:19" ht="12.75">
      <c r="A729" s="245"/>
      <c r="B729" s="245"/>
      <c r="C729" s="243"/>
      <c r="D729" s="243"/>
      <c r="E729" s="244"/>
      <c r="F729" s="243"/>
      <c r="G729" s="243"/>
      <c r="H729" s="242"/>
      <c r="I729" s="241"/>
      <c r="J729" s="241"/>
      <c r="K729" s="241"/>
      <c r="L729" s="240"/>
      <c r="M729" s="239"/>
      <c r="N729" s="238"/>
      <c r="O729" s="238"/>
      <c r="P729" s="237"/>
      <c r="Q729" s="236"/>
      <c r="R729" s="236"/>
      <c r="S729" s="236"/>
    </row>
    <row r="730" spans="1:19" ht="12.75">
      <c r="A730" s="245"/>
      <c r="B730" s="245"/>
      <c r="C730" s="243"/>
      <c r="D730" s="243"/>
      <c r="E730" s="244"/>
      <c r="F730" s="243"/>
      <c r="G730" s="243"/>
      <c r="H730" s="242"/>
      <c r="I730" s="241"/>
      <c r="J730" s="241"/>
      <c r="K730" s="241"/>
      <c r="L730" s="240"/>
      <c r="M730" s="239"/>
      <c r="N730" s="238"/>
      <c r="O730" s="238"/>
      <c r="P730" s="237"/>
      <c r="Q730" s="236"/>
      <c r="R730" s="236"/>
      <c r="S730" s="236"/>
    </row>
    <row r="731" spans="1:19" ht="12.75">
      <c r="A731" s="245"/>
      <c r="B731" s="245"/>
      <c r="C731" s="243"/>
      <c r="D731" s="243"/>
      <c r="E731" s="244"/>
      <c r="F731" s="243"/>
      <c r="G731" s="243"/>
      <c r="H731" s="242"/>
      <c r="I731" s="241"/>
      <c r="J731" s="241"/>
      <c r="K731" s="241"/>
      <c r="L731" s="240"/>
      <c r="M731" s="239"/>
      <c r="N731" s="238"/>
      <c r="O731" s="238"/>
      <c r="P731" s="237"/>
      <c r="Q731" s="236"/>
      <c r="R731" s="236"/>
      <c r="S731" s="236"/>
    </row>
    <row r="732" spans="1:19" ht="12.75">
      <c r="A732" s="245"/>
      <c r="B732" s="245"/>
      <c r="C732" s="243"/>
      <c r="D732" s="243"/>
      <c r="E732" s="244"/>
      <c r="F732" s="243"/>
      <c r="G732" s="243"/>
      <c r="H732" s="242"/>
      <c r="I732" s="241"/>
      <c r="J732" s="241"/>
      <c r="K732" s="241"/>
      <c r="L732" s="240"/>
      <c r="M732" s="239"/>
      <c r="N732" s="238"/>
      <c r="O732" s="238"/>
      <c r="P732" s="237"/>
      <c r="Q732" s="236"/>
      <c r="R732" s="236"/>
      <c r="S732" s="236"/>
    </row>
    <row r="733" spans="1:19" ht="12.75">
      <c r="A733" s="245"/>
      <c r="B733" s="245"/>
      <c r="C733" s="243"/>
      <c r="D733" s="243"/>
      <c r="E733" s="244"/>
      <c r="F733" s="243"/>
      <c r="G733" s="243"/>
      <c r="H733" s="242"/>
      <c r="I733" s="241"/>
      <c r="J733" s="241"/>
      <c r="K733" s="241"/>
      <c r="L733" s="240"/>
      <c r="M733" s="239"/>
      <c r="N733" s="238"/>
      <c r="O733" s="238"/>
      <c r="P733" s="237"/>
      <c r="Q733" s="236"/>
      <c r="R733" s="236"/>
      <c r="S733" s="236"/>
    </row>
    <row r="734" spans="1:19" ht="12.75">
      <c r="A734" s="245"/>
      <c r="B734" s="245"/>
      <c r="C734" s="243"/>
      <c r="D734" s="243"/>
      <c r="E734" s="244"/>
      <c r="F734" s="243"/>
      <c r="G734" s="243"/>
      <c r="H734" s="242"/>
      <c r="I734" s="241"/>
      <c r="J734" s="241"/>
      <c r="K734" s="241"/>
      <c r="L734" s="240"/>
      <c r="M734" s="239"/>
      <c r="N734" s="238"/>
      <c r="O734" s="238"/>
      <c r="P734" s="237"/>
      <c r="Q734" s="236"/>
      <c r="R734" s="236"/>
      <c r="S734" s="236"/>
    </row>
    <row r="735" spans="1:19" ht="12.75">
      <c r="A735" s="245"/>
      <c r="B735" s="245"/>
      <c r="C735" s="243"/>
      <c r="D735" s="243"/>
      <c r="E735" s="244"/>
      <c r="F735" s="243"/>
      <c r="G735" s="243"/>
      <c r="H735" s="242"/>
      <c r="I735" s="241"/>
      <c r="J735" s="241"/>
      <c r="K735" s="241"/>
      <c r="L735" s="240"/>
      <c r="M735" s="239"/>
      <c r="N735" s="238"/>
      <c r="O735" s="238"/>
      <c r="P735" s="237"/>
      <c r="Q735" s="236"/>
      <c r="R735" s="236"/>
      <c r="S735" s="236"/>
    </row>
    <row r="736" spans="1:19" ht="12.75">
      <c r="A736" s="245"/>
      <c r="B736" s="245"/>
      <c r="C736" s="243"/>
      <c r="D736" s="243"/>
      <c r="E736" s="244"/>
      <c r="F736" s="243"/>
      <c r="G736" s="243"/>
      <c r="H736" s="242"/>
      <c r="I736" s="241"/>
      <c r="J736" s="241"/>
      <c r="K736" s="241"/>
      <c r="L736" s="240"/>
      <c r="M736" s="239"/>
      <c r="N736" s="238"/>
      <c r="O736" s="238"/>
      <c r="P736" s="237"/>
      <c r="Q736" s="236"/>
      <c r="R736" s="236"/>
      <c r="S736" s="236"/>
    </row>
    <row r="737" spans="1:19" ht="12.75">
      <c r="A737" s="245"/>
      <c r="B737" s="245"/>
      <c r="C737" s="243"/>
      <c r="D737" s="243"/>
      <c r="E737" s="244"/>
      <c r="F737" s="243"/>
      <c r="G737" s="243"/>
      <c r="H737" s="242"/>
      <c r="I737" s="241"/>
      <c r="J737" s="241"/>
      <c r="K737" s="241"/>
      <c r="L737" s="240"/>
      <c r="M737" s="239"/>
      <c r="N737" s="238"/>
      <c r="O737" s="238"/>
      <c r="P737" s="237"/>
      <c r="Q737" s="236"/>
      <c r="R737" s="236"/>
      <c r="S737" s="236"/>
    </row>
    <row r="738" spans="1:19" ht="12.75">
      <c r="A738" s="245"/>
      <c r="B738" s="245"/>
      <c r="C738" s="243"/>
      <c r="D738" s="243"/>
      <c r="E738" s="244"/>
      <c r="F738" s="243"/>
      <c r="G738" s="243"/>
      <c r="H738" s="242"/>
      <c r="I738" s="241"/>
      <c r="J738" s="241"/>
      <c r="K738" s="241"/>
      <c r="L738" s="240"/>
      <c r="M738" s="239"/>
      <c r="N738" s="238"/>
      <c r="O738" s="238"/>
      <c r="P738" s="237"/>
      <c r="Q738" s="236"/>
      <c r="R738" s="236"/>
      <c r="S738" s="236"/>
    </row>
    <row r="739" spans="1:19" ht="12.75">
      <c r="A739" s="245"/>
      <c r="B739" s="245"/>
      <c r="C739" s="243"/>
      <c r="D739" s="243"/>
      <c r="E739" s="244"/>
      <c r="F739" s="243"/>
      <c r="G739" s="243"/>
      <c r="H739" s="242"/>
      <c r="I739" s="241"/>
      <c r="J739" s="241"/>
      <c r="K739" s="241"/>
      <c r="L739" s="240"/>
      <c r="M739" s="239"/>
      <c r="N739" s="238"/>
      <c r="O739" s="238"/>
      <c r="P739" s="237"/>
      <c r="Q739" s="236"/>
      <c r="R739" s="236"/>
      <c r="S739" s="236"/>
    </row>
    <row r="740" spans="1:19" ht="12.75">
      <c r="A740" s="245"/>
      <c r="B740" s="245"/>
      <c r="C740" s="243"/>
      <c r="D740" s="243"/>
      <c r="E740" s="244"/>
      <c r="F740" s="243"/>
      <c r="G740" s="243"/>
      <c r="H740" s="242"/>
      <c r="I740" s="241"/>
      <c r="J740" s="241"/>
      <c r="K740" s="241"/>
      <c r="L740" s="240"/>
      <c r="M740" s="239"/>
      <c r="N740" s="238"/>
      <c r="O740" s="238"/>
      <c r="P740" s="237"/>
      <c r="Q740" s="236"/>
      <c r="R740" s="236"/>
      <c r="S740" s="236"/>
    </row>
    <row r="741" spans="1:19" ht="12.75">
      <c r="A741" s="245"/>
      <c r="B741" s="245"/>
      <c r="C741" s="243"/>
      <c r="D741" s="243"/>
      <c r="E741" s="244"/>
      <c r="F741" s="243"/>
      <c r="G741" s="243"/>
      <c r="H741" s="242"/>
      <c r="I741" s="241"/>
      <c r="J741" s="241"/>
      <c r="K741" s="241"/>
      <c r="L741" s="240"/>
      <c r="M741" s="239"/>
      <c r="N741" s="238"/>
      <c r="O741" s="238"/>
      <c r="P741" s="237"/>
      <c r="Q741" s="236"/>
      <c r="R741" s="236"/>
      <c r="S741" s="236"/>
    </row>
    <row r="742" spans="1:19" ht="12.75">
      <c r="A742" s="245"/>
      <c r="B742" s="245"/>
      <c r="C742" s="243"/>
      <c r="D742" s="243"/>
      <c r="E742" s="244"/>
      <c r="F742" s="243"/>
      <c r="G742" s="243"/>
      <c r="H742" s="242"/>
      <c r="I742" s="241"/>
      <c r="J742" s="241"/>
      <c r="K742" s="241"/>
      <c r="L742" s="240"/>
      <c r="M742" s="239"/>
      <c r="N742" s="238"/>
      <c r="O742" s="238"/>
      <c r="P742" s="237"/>
      <c r="Q742" s="236"/>
      <c r="R742" s="236"/>
      <c r="S742" s="236"/>
    </row>
    <row r="743" spans="1:19" ht="12.75">
      <c r="A743" s="245"/>
      <c r="B743" s="245"/>
      <c r="C743" s="243"/>
      <c r="D743" s="243"/>
      <c r="E743" s="244"/>
      <c r="F743" s="243"/>
      <c r="G743" s="243"/>
      <c r="H743" s="242"/>
      <c r="I743" s="241"/>
      <c r="J743" s="241"/>
      <c r="K743" s="241"/>
      <c r="L743" s="240"/>
      <c r="M743" s="239"/>
      <c r="N743" s="238"/>
      <c r="O743" s="238"/>
      <c r="P743" s="237"/>
      <c r="Q743" s="236"/>
      <c r="R743" s="236"/>
      <c r="S743" s="236"/>
    </row>
    <row r="744" spans="1:19" ht="12.75">
      <c r="A744" s="245"/>
      <c r="B744" s="245"/>
      <c r="C744" s="243"/>
      <c r="D744" s="243"/>
      <c r="E744" s="244"/>
      <c r="F744" s="243"/>
      <c r="G744" s="243"/>
      <c r="H744" s="242"/>
      <c r="I744" s="241"/>
      <c r="J744" s="241"/>
      <c r="K744" s="241"/>
      <c r="L744" s="240"/>
      <c r="M744" s="239"/>
      <c r="N744" s="238"/>
      <c r="O744" s="238"/>
      <c r="P744" s="237"/>
      <c r="Q744" s="236"/>
      <c r="R744" s="236"/>
      <c r="S744" s="236"/>
    </row>
    <row r="745" spans="1:19" ht="12.75">
      <c r="A745" s="245"/>
      <c r="B745" s="245"/>
      <c r="C745" s="243"/>
      <c r="D745" s="243"/>
      <c r="E745" s="244"/>
      <c r="F745" s="243"/>
      <c r="G745" s="243"/>
      <c r="H745" s="242"/>
      <c r="I745" s="241"/>
      <c r="J745" s="241"/>
      <c r="K745" s="241"/>
      <c r="L745" s="240"/>
      <c r="M745" s="239"/>
      <c r="N745" s="238"/>
      <c r="O745" s="238"/>
      <c r="P745" s="237"/>
      <c r="Q745" s="236"/>
      <c r="R745" s="236"/>
      <c r="S745" s="236"/>
    </row>
    <row r="746" spans="1:19" ht="12.75">
      <c r="A746" s="245"/>
      <c r="B746" s="245"/>
      <c r="C746" s="243"/>
      <c r="D746" s="243"/>
      <c r="E746" s="244"/>
      <c r="F746" s="243"/>
      <c r="G746" s="243"/>
      <c r="H746" s="242"/>
      <c r="I746" s="241"/>
      <c r="J746" s="241"/>
      <c r="K746" s="241"/>
      <c r="L746" s="240"/>
      <c r="M746" s="239"/>
      <c r="N746" s="238"/>
      <c r="O746" s="238"/>
      <c r="P746" s="237"/>
      <c r="Q746" s="236"/>
      <c r="R746" s="236"/>
      <c r="S746" s="236"/>
    </row>
    <row r="747" spans="1:19" ht="12.75">
      <c r="A747" s="245"/>
      <c r="B747" s="245"/>
      <c r="C747" s="243"/>
      <c r="D747" s="243"/>
      <c r="E747" s="244"/>
      <c r="F747" s="243"/>
      <c r="G747" s="243"/>
      <c r="H747" s="242"/>
      <c r="I747" s="241"/>
      <c r="J747" s="241"/>
      <c r="K747" s="241"/>
      <c r="L747" s="240"/>
      <c r="M747" s="239"/>
      <c r="N747" s="238"/>
      <c r="O747" s="238"/>
      <c r="P747" s="237"/>
      <c r="Q747" s="236"/>
      <c r="R747" s="236"/>
      <c r="S747" s="236"/>
    </row>
    <row r="748" spans="1:19" ht="12.75">
      <c r="A748" s="245"/>
      <c r="B748" s="245"/>
      <c r="C748" s="243"/>
      <c r="D748" s="243"/>
      <c r="E748" s="244"/>
      <c r="F748" s="243"/>
      <c r="G748" s="243"/>
      <c r="H748" s="242"/>
      <c r="I748" s="241"/>
      <c r="J748" s="241"/>
      <c r="K748" s="241"/>
      <c r="L748" s="240"/>
      <c r="M748" s="239"/>
      <c r="N748" s="238"/>
      <c r="O748" s="238"/>
      <c r="P748" s="237"/>
      <c r="Q748" s="236"/>
      <c r="R748" s="236"/>
      <c r="S748" s="236"/>
    </row>
    <row r="749" spans="1:19" ht="12.75">
      <c r="A749" s="245"/>
      <c r="B749" s="245"/>
      <c r="C749" s="243"/>
      <c r="D749" s="243"/>
      <c r="E749" s="244"/>
      <c r="F749" s="243"/>
      <c r="G749" s="243"/>
      <c r="H749" s="242"/>
      <c r="I749" s="241"/>
      <c r="J749" s="241"/>
      <c r="K749" s="241"/>
      <c r="L749" s="240"/>
      <c r="M749" s="239"/>
      <c r="N749" s="238"/>
      <c r="O749" s="238"/>
      <c r="P749" s="237"/>
      <c r="Q749" s="236"/>
      <c r="R749" s="236"/>
      <c r="S749" s="236"/>
    </row>
    <row r="750" spans="1:19" ht="12.75">
      <c r="A750" s="245"/>
      <c r="B750" s="245"/>
      <c r="C750" s="243"/>
      <c r="D750" s="243"/>
      <c r="E750" s="244"/>
      <c r="F750" s="243"/>
      <c r="G750" s="243"/>
      <c r="H750" s="242"/>
      <c r="I750" s="241"/>
      <c r="J750" s="241"/>
      <c r="K750" s="241"/>
      <c r="L750" s="240"/>
      <c r="M750" s="239"/>
      <c r="N750" s="238"/>
      <c r="O750" s="238"/>
      <c r="P750" s="237"/>
      <c r="Q750" s="236"/>
      <c r="R750" s="236"/>
      <c r="S750" s="236"/>
    </row>
    <row r="751" spans="1:19" ht="12.75">
      <c r="A751" s="245"/>
      <c r="B751" s="245"/>
      <c r="C751" s="243"/>
      <c r="D751" s="243"/>
      <c r="E751" s="244"/>
      <c r="F751" s="243"/>
      <c r="G751" s="243"/>
      <c r="H751" s="242"/>
      <c r="I751" s="241"/>
      <c r="J751" s="241"/>
      <c r="K751" s="241"/>
      <c r="L751" s="240"/>
      <c r="M751" s="239"/>
      <c r="N751" s="238"/>
      <c r="O751" s="238"/>
      <c r="P751" s="237"/>
      <c r="Q751" s="236"/>
      <c r="R751" s="236"/>
      <c r="S751" s="236"/>
    </row>
    <row r="752" spans="1:19" ht="12.75">
      <c r="A752" s="245"/>
      <c r="B752" s="245"/>
      <c r="C752" s="243"/>
      <c r="D752" s="243"/>
      <c r="E752" s="244"/>
      <c r="F752" s="243"/>
      <c r="G752" s="243"/>
      <c r="H752" s="242"/>
      <c r="I752" s="241"/>
      <c r="J752" s="241"/>
      <c r="K752" s="241"/>
      <c r="L752" s="240"/>
      <c r="M752" s="239"/>
      <c r="N752" s="238"/>
      <c r="O752" s="238"/>
      <c r="P752" s="237"/>
      <c r="Q752" s="236"/>
      <c r="R752" s="236"/>
      <c r="S752" s="236"/>
    </row>
    <row r="753" spans="1:19" ht="12.75">
      <c r="A753" s="245"/>
      <c r="B753" s="245"/>
      <c r="C753" s="243"/>
      <c r="D753" s="243"/>
      <c r="E753" s="244"/>
      <c r="F753" s="243"/>
      <c r="G753" s="243"/>
      <c r="H753" s="242"/>
      <c r="I753" s="241"/>
      <c r="J753" s="241"/>
      <c r="K753" s="241"/>
      <c r="L753" s="240"/>
      <c r="M753" s="239"/>
      <c r="N753" s="238"/>
      <c r="O753" s="238"/>
      <c r="P753" s="237"/>
      <c r="Q753" s="236"/>
      <c r="R753" s="236"/>
      <c r="S753" s="236"/>
    </row>
    <row r="754" spans="1:19" ht="12.75">
      <c r="A754" s="245"/>
      <c r="B754" s="245"/>
      <c r="C754" s="243"/>
      <c r="D754" s="243"/>
      <c r="E754" s="244"/>
      <c r="F754" s="243"/>
      <c r="G754" s="243"/>
      <c r="H754" s="242"/>
      <c r="I754" s="241"/>
      <c r="J754" s="241"/>
      <c r="K754" s="241"/>
      <c r="L754" s="240"/>
      <c r="M754" s="239"/>
      <c r="N754" s="238"/>
      <c r="O754" s="238"/>
      <c r="P754" s="237"/>
      <c r="Q754" s="236"/>
      <c r="R754" s="236"/>
      <c r="S754" s="236"/>
    </row>
    <row r="755" spans="1:19" ht="12.75">
      <c r="A755" s="245"/>
      <c r="B755" s="245"/>
      <c r="C755" s="243"/>
      <c r="D755" s="243"/>
      <c r="E755" s="244"/>
      <c r="F755" s="243"/>
      <c r="G755" s="243"/>
      <c r="H755" s="242"/>
      <c r="I755" s="241"/>
      <c r="J755" s="241"/>
      <c r="K755" s="241"/>
      <c r="L755" s="240"/>
      <c r="M755" s="239"/>
      <c r="N755" s="238"/>
      <c r="O755" s="238"/>
      <c r="P755" s="237"/>
      <c r="Q755" s="236"/>
      <c r="R755" s="236"/>
      <c r="S755" s="236"/>
    </row>
    <row r="756" spans="1:19" ht="12.75">
      <c r="A756" s="245"/>
      <c r="B756" s="245"/>
      <c r="C756" s="243"/>
      <c r="D756" s="243"/>
      <c r="E756" s="244"/>
      <c r="F756" s="243"/>
      <c r="G756" s="243"/>
      <c r="H756" s="242"/>
      <c r="I756" s="241"/>
      <c r="J756" s="241"/>
      <c r="K756" s="241"/>
      <c r="L756" s="240"/>
      <c r="M756" s="239"/>
      <c r="N756" s="238"/>
      <c r="O756" s="238"/>
      <c r="P756" s="237"/>
      <c r="Q756" s="236"/>
      <c r="R756" s="236"/>
      <c r="S756" s="236"/>
    </row>
    <row r="757" spans="1:19" ht="12.75">
      <c r="A757" s="245"/>
      <c r="B757" s="245"/>
      <c r="C757" s="243"/>
      <c r="D757" s="243"/>
      <c r="E757" s="244"/>
      <c r="F757" s="243"/>
      <c r="G757" s="243"/>
      <c r="H757" s="242"/>
      <c r="I757" s="241"/>
      <c r="J757" s="241"/>
      <c r="K757" s="241"/>
      <c r="L757" s="240"/>
      <c r="M757" s="239"/>
      <c r="N757" s="238"/>
      <c r="O757" s="238"/>
      <c r="P757" s="237"/>
      <c r="Q757" s="236"/>
      <c r="R757" s="236"/>
      <c r="S757" s="236"/>
    </row>
    <row r="758" spans="1:19" ht="12.75">
      <c r="A758" s="245"/>
      <c r="B758" s="245"/>
      <c r="C758" s="243"/>
      <c r="D758" s="243"/>
      <c r="E758" s="244"/>
      <c r="F758" s="243"/>
      <c r="G758" s="243"/>
      <c r="H758" s="242"/>
      <c r="I758" s="241"/>
      <c r="J758" s="241"/>
      <c r="K758" s="241"/>
      <c r="L758" s="240"/>
      <c r="M758" s="239"/>
      <c r="N758" s="238"/>
      <c r="O758" s="238"/>
      <c r="P758" s="237"/>
      <c r="Q758" s="236"/>
      <c r="R758" s="236"/>
      <c r="S758" s="236"/>
    </row>
    <row r="759" spans="1:19" ht="12.75">
      <c r="A759" s="245"/>
      <c r="B759" s="245"/>
      <c r="C759" s="243"/>
      <c r="D759" s="243"/>
      <c r="E759" s="244"/>
      <c r="F759" s="243"/>
      <c r="G759" s="243"/>
      <c r="H759" s="242"/>
      <c r="I759" s="241"/>
      <c r="J759" s="241"/>
      <c r="K759" s="241"/>
      <c r="L759" s="240"/>
      <c r="M759" s="239"/>
      <c r="N759" s="238"/>
      <c r="O759" s="238"/>
      <c r="P759" s="237"/>
      <c r="Q759" s="236"/>
      <c r="R759" s="236"/>
      <c r="S759" s="236"/>
    </row>
    <row r="760" spans="1:19" ht="12.75">
      <c r="A760" s="245"/>
      <c r="B760" s="245"/>
      <c r="C760" s="243"/>
      <c r="D760" s="243"/>
      <c r="E760" s="244"/>
      <c r="F760" s="243"/>
      <c r="G760" s="243"/>
      <c r="H760" s="242"/>
      <c r="I760" s="241"/>
      <c r="J760" s="241"/>
      <c r="K760" s="241"/>
      <c r="L760" s="240"/>
      <c r="M760" s="239"/>
      <c r="N760" s="238"/>
      <c r="O760" s="238"/>
      <c r="P760" s="237"/>
      <c r="Q760" s="236"/>
      <c r="R760" s="236"/>
      <c r="S760" s="236"/>
    </row>
    <row r="761" spans="1:19" ht="12.75">
      <c r="A761" s="245"/>
      <c r="B761" s="245"/>
      <c r="C761" s="243"/>
      <c r="D761" s="243"/>
      <c r="E761" s="244"/>
      <c r="F761" s="243"/>
      <c r="G761" s="243"/>
      <c r="H761" s="242"/>
      <c r="I761" s="241"/>
      <c r="J761" s="241"/>
      <c r="K761" s="241"/>
      <c r="L761" s="240"/>
      <c r="M761" s="239"/>
      <c r="N761" s="238"/>
      <c r="O761" s="238"/>
      <c r="P761" s="237"/>
      <c r="Q761" s="236"/>
      <c r="R761" s="236"/>
      <c r="S761" s="236"/>
    </row>
    <row r="762" spans="1:19" ht="12.75">
      <c r="A762" s="245"/>
      <c r="B762" s="245"/>
      <c r="C762" s="243"/>
      <c r="D762" s="243"/>
      <c r="E762" s="244"/>
      <c r="F762" s="243"/>
      <c r="G762" s="243"/>
      <c r="H762" s="242"/>
      <c r="I762" s="241"/>
      <c r="J762" s="241"/>
      <c r="K762" s="241"/>
      <c r="L762" s="240"/>
      <c r="M762" s="239"/>
      <c r="N762" s="238"/>
      <c r="O762" s="238"/>
      <c r="P762" s="237"/>
      <c r="Q762" s="236"/>
      <c r="R762" s="236"/>
      <c r="S762" s="236"/>
    </row>
    <row r="763" spans="1:19" ht="12.75">
      <c r="A763" s="245"/>
      <c r="B763" s="245"/>
      <c r="C763" s="243"/>
      <c r="D763" s="243"/>
      <c r="E763" s="244"/>
      <c r="F763" s="243"/>
      <c r="G763" s="243"/>
      <c r="H763" s="242"/>
      <c r="I763" s="241"/>
      <c r="J763" s="241"/>
      <c r="K763" s="241"/>
      <c r="L763" s="240"/>
      <c r="M763" s="239"/>
      <c r="N763" s="238"/>
      <c r="O763" s="238"/>
      <c r="P763" s="237"/>
      <c r="Q763" s="236"/>
      <c r="R763" s="236"/>
      <c r="S763" s="236"/>
    </row>
    <row r="764" spans="1:19" ht="12.75">
      <c r="A764" s="245"/>
      <c r="B764" s="245"/>
      <c r="C764" s="243"/>
      <c r="D764" s="243"/>
      <c r="E764" s="244"/>
      <c r="F764" s="243"/>
      <c r="G764" s="243"/>
      <c r="H764" s="242"/>
      <c r="I764" s="241"/>
      <c r="J764" s="241"/>
      <c r="K764" s="241"/>
      <c r="L764" s="240"/>
      <c r="M764" s="239"/>
      <c r="N764" s="238"/>
      <c r="O764" s="238"/>
      <c r="P764" s="237"/>
      <c r="Q764" s="236"/>
      <c r="R764" s="236"/>
      <c r="S764" s="236"/>
    </row>
    <row r="765" spans="1:19" ht="12.75">
      <c r="A765" s="245"/>
      <c r="B765" s="245"/>
      <c r="C765" s="243"/>
      <c r="D765" s="243"/>
      <c r="E765" s="244"/>
      <c r="F765" s="243"/>
      <c r="G765" s="243"/>
      <c r="H765" s="242"/>
      <c r="I765" s="241"/>
      <c r="J765" s="241"/>
      <c r="K765" s="241"/>
      <c r="L765" s="240"/>
      <c r="M765" s="239"/>
      <c r="N765" s="238"/>
      <c r="O765" s="238"/>
      <c r="P765" s="237"/>
      <c r="Q765" s="236"/>
      <c r="R765" s="236"/>
      <c r="S765" s="236"/>
    </row>
    <row r="766" spans="1:19" ht="12.75">
      <c r="A766" s="245"/>
      <c r="B766" s="245"/>
      <c r="C766" s="243"/>
      <c r="D766" s="243"/>
      <c r="E766" s="244"/>
      <c r="F766" s="243"/>
      <c r="G766" s="243"/>
      <c r="H766" s="242"/>
      <c r="I766" s="241"/>
      <c r="J766" s="241"/>
      <c r="K766" s="241"/>
      <c r="L766" s="240"/>
      <c r="M766" s="239"/>
      <c r="N766" s="238"/>
      <c r="O766" s="238"/>
      <c r="P766" s="237"/>
      <c r="Q766" s="236"/>
      <c r="R766" s="236"/>
      <c r="S766" s="236"/>
    </row>
    <row r="767" spans="1:19" ht="12.75">
      <c r="A767" s="245"/>
      <c r="B767" s="245"/>
      <c r="C767" s="243"/>
      <c r="D767" s="243"/>
      <c r="E767" s="244"/>
      <c r="F767" s="243"/>
      <c r="G767" s="243"/>
      <c r="H767" s="242"/>
      <c r="I767" s="241"/>
      <c r="J767" s="241"/>
      <c r="K767" s="241"/>
      <c r="L767" s="240"/>
      <c r="M767" s="239"/>
      <c r="N767" s="238"/>
      <c r="O767" s="238"/>
      <c r="P767" s="237"/>
      <c r="Q767" s="236"/>
      <c r="R767" s="236"/>
      <c r="S767" s="236"/>
    </row>
    <row r="768" spans="1:19" ht="12.75">
      <c r="A768" s="245"/>
      <c r="B768" s="245"/>
      <c r="C768" s="243"/>
      <c r="D768" s="243"/>
      <c r="E768" s="244"/>
      <c r="F768" s="243"/>
      <c r="G768" s="243"/>
      <c r="H768" s="242"/>
      <c r="I768" s="241"/>
      <c r="J768" s="241"/>
      <c r="K768" s="241"/>
      <c r="L768" s="240"/>
      <c r="M768" s="239"/>
      <c r="N768" s="238"/>
      <c r="O768" s="238"/>
      <c r="P768" s="237"/>
      <c r="Q768" s="236"/>
      <c r="R768" s="236"/>
      <c r="S768" s="236"/>
    </row>
    <row r="769" spans="1:19" ht="12.75">
      <c r="A769" s="245"/>
      <c r="B769" s="245"/>
      <c r="C769" s="243"/>
      <c r="D769" s="243"/>
      <c r="E769" s="244"/>
      <c r="F769" s="243"/>
      <c r="G769" s="243"/>
      <c r="H769" s="242"/>
      <c r="I769" s="241"/>
      <c r="J769" s="241"/>
      <c r="K769" s="241"/>
      <c r="L769" s="240"/>
      <c r="M769" s="239"/>
      <c r="N769" s="238"/>
      <c r="O769" s="238"/>
      <c r="P769" s="237"/>
      <c r="Q769" s="236"/>
      <c r="R769" s="236"/>
      <c r="S769" s="236"/>
    </row>
    <row r="770" spans="1:19" ht="12.75">
      <c r="A770" s="245"/>
      <c r="B770" s="245"/>
      <c r="C770" s="243"/>
      <c r="D770" s="243"/>
      <c r="E770" s="244"/>
      <c r="F770" s="243"/>
      <c r="G770" s="243"/>
      <c r="H770" s="242"/>
      <c r="I770" s="241"/>
      <c r="J770" s="241"/>
      <c r="K770" s="241"/>
      <c r="L770" s="240"/>
      <c r="M770" s="239"/>
      <c r="N770" s="238"/>
      <c r="O770" s="238"/>
      <c r="P770" s="237"/>
      <c r="Q770" s="236"/>
      <c r="R770" s="236"/>
      <c r="S770" s="236"/>
    </row>
    <row r="771" spans="1:19" ht="12.75">
      <c r="A771" s="245"/>
      <c r="B771" s="245"/>
      <c r="C771" s="243"/>
      <c r="D771" s="243"/>
      <c r="E771" s="244"/>
      <c r="F771" s="243"/>
      <c r="G771" s="243"/>
      <c r="H771" s="242"/>
      <c r="I771" s="241"/>
      <c r="J771" s="241"/>
      <c r="K771" s="241"/>
      <c r="L771" s="240"/>
      <c r="M771" s="239"/>
      <c r="N771" s="238"/>
      <c r="O771" s="238"/>
      <c r="P771" s="237"/>
      <c r="Q771" s="236"/>
      <c r="R771" s="236"/>
      <c r="S771" s="236"/>
    </row>
    <row r="772" spans="1:19" ht="12.75">
      <c r="A772" s="245"/>
      <c r="B772" s="245"/>
      <c r="C772" s="243"/>
      <c r="D772" s="243"/>
      <c r="E772" s="244"/>
      <c r="F772" s="243"/>
      <c r="G772" s="243"/>
      <c r="H772" s="242"/>
      <c r="I772" s="241"/>
      <c r="J772" s="241"/>
      <c r="K772" s="241"/>
      <c r="L772" s="240"/>
      <c r="M772" s="239"/>
      <c r="N772" s="238"/>
      <c r="O772" s="238"/>
      <c r="P772" s="237"/>
      <c r="Q772" s="236"/>
      <c r="R772" s="236"/>
      <c r="S772" s="236"/>
    </row>
    <row r="773" spans="1:19" ht="12.75">
      <c r="A773" s="245"/>
      <c r="B773" s="245"/>
      <c r="C773" s="243"/>
      <c r="D773" s="243"/>
      <c r="E773" s="244"/>
      <c r="F773" s="243"/>
      <c r="G773" s="243"/>
      <c r="H773" s="242"/>
      <c r="I773" s="241"/>
      <c r="J773" s="241"/>
      <c r="K773" s="241"/>
      <c r="L773" s="240"/>
      <c r="M773" s="239"/>
      <c r="N773" s="238"/>
      <c r="O773" s="238"/>
      <c r="P773" s="237"/>
      <c r="Q773" s="236"/>
      <c r="R773" s="236"/>
      <c r="S773" s="236"/>
    </row>
    <row r="774" spans="1:19" ht="12.75">
      <c r="A774" s="245"/>
      <c r="B774" s="245"/>
      <c r="C774" s="243"/>
      <c r="D774" s="243"/>
      <c r="E774" s="244"/>
      <c r="F774" s="243"/>
      <c r="G774" s="243"/>
      <c r="H774" s="242"/>
      <c r="I774" s="241"/>
      <c r="J774" s="241"/>
      <c r="K774" s="241"/>
      <c r="L774" s="240"/>
      <c r="M774" s="239"/>
      <c r="N774" s="238"/>
      <c r="O774" s="238"/>
      <c r="P774" s="237"/>
      <c r="Q774" s="236"/>
      <c r="R774" s="236"/>
      <c r="S774" s="236"/>
    </row>
    <row r="775" spans="1:19" ht="12.75">
      <c r="A775" s="245"/>
      <c r="B775" s="245"/>
      <c r="C775" s="243"/>
      <c r="D775" s="243"/>
      <c r="E775" s="244"/>
      <c r="F775" s="243"/>
      <c r="G775" s="243"/>
      <c r="H775" s="242"/>
      <c r="I775" s="241"/>
      <c r="J775" s="241"/>
      <c r="K775" s="241"/>
      <c r="L775" s="240"/>
      <c r="M775" s="239"/>
      <c r="N775" s="238"/>
      <c r="O775" s="238"/>
      <c r="P775" s="237"/>
      <c r="Q775" s="236"/>
      <c r="R775" s="236"/>
      <c r="S775" s="236"/>
    </row>
    <row r="776" spans="1:19" ht="12.75">
      <c r="A776" s="245"/>
      <c r="B776" s="245"/>
      <c r="C776" s="243"/>
      <c r="D776" s="243"/>
      <c r="E776" s="244"/>
      <c r="F776" s="243"/>
      <c r="G776" s="243"/>
      <c r="H776" s="242"/>
      <c r="I776" s="241"/>
      <c r="J776" s="241"/>
      <c r="K776" s="241"/>
      <c r="L776" s="240"/>
      <c r="M776" s="239"/>
      <c r="N776" s="238"/>
      <c r="O776" s="238"/>
      <c r="P776" s="237"/>
      <c r="Q776" s="236"/>
      <c r="R776" s="236"/>
      <c r="S776" s="236"/>
    </row>
    <row r="777" spans="1:19" ht="12.75">
      <c r="A777" s="245"/>
      <c r="B777" s="245"/>
      <c r="C777" s="243"/>
      <c r="D777" s="243"/>
      <c r="E777" s="244"/>
      <c r="F777" s="243"/>
      <c r="G777" s="243"/>
      <c r="H777" s="242"/>
      <c r="I777" s="241"/>
      <c r="J777" s="241"/>
      <c r="K777" s="241"/>
      <c r="L777" s="240"/>
      <c r="M777" s="239"/>
      <c r="N777" s="238"/>
      <c r="O777" s="238"/>
      <c r="P777" s="237"/>
      <c r="Q777" s="236"/>
      <c r="R777" s="236"/>
      <c r="S777" s="236"/>
    </row>
    <row r="778" spans="1:19" ht="12.75">
      <c r="A778" s="245"/>
      <c r="B778" s="245"/>
      <c r="C778" s="243"/>
      <c r="D778" s="243"/>
      <c r="E778" s="244"/>
      <c r="F778" s="243"/>
      <c r="G778" s="243"/>
      <c r="H778" s="242"/>
      <c r="I778" s="241"/>
      <c r="J778" s="241"/>
      <c r="K778" s="241"/>
      <c r="L778" s="240"/>
      <c r="M778" s="239"/>
      <c r="N778" s="238"/>
      <c r="O778" s="238"/>
      <c r="P778" s="237"/>
      <c r="Q778" s="236"/>
      <c r="R778" s="236"/>
      <c r="S778" s="236"/>
    </row>
    <row r="779" spans="1:19" ht="12.75">
      <c r="A779" s="245"/>
      <c r="B779" s="245"/>
      <c r="C779" s="243"/>
      <c r="D779" s="243"/>
      <c r="E779" s="244"/>
      <c r="F779" s="243"/>
      <c r="G779" s="243"/>
      <c r="H779" s="242"/>
      <c r="I779" s="241"/>
      <c r="J779" s="241"/>
      <c r="K779" s="241"/>
      <c r="L779" s="240"/>
      <c r="M779" s="239"/>
      <c r="N779" s="238"/>
      <c r="O779" s="238"/>
      <c r="P779" s="237"/>
      <c r="Q779" s="236"/>
      <c r="R779" s="236"/>
      <c r="S779" s="236"/>
    </row>
    <row r="780" spans="1:19" ht="12.75">
      <c r="A780" s="245"/>
      <c r="B780" s="245"/>
      <c r="C780" s="243"/>
      <c r="D780" s="243"/>
      <c r="E780" s="244"/>
      <c r="F780" s="243"/>
      <c r="G780" s="243"/>
      <c r="H780" s="242"/>
      <c r="I780" s="241"/>
      <c r="J780" s="241"/>
      <c r="K780" s="241"/>
      <c r="L780" s="240"/>
      <c r="M780" s="239"/>
      <c r="N780" s="238"/>
      <c r="O780" s="238"/>
      <c r="P780" s="237"/>
      <c r="Q780" s="236"/>
      <c r="R780" s="236"/>
      <c r="S780" s="236"/>
    </row>
    <row r="781" spans="1:19" ht="12.75">
      <c r="A781" s="245"/>
      <c r="B781" s="245"/>
      <c r="C781" s="243"/>
      <c r="D781" s="243"/>
      <c r="E781" s="244"/>
      <c r="F781" s="243"/>
      <c r="G781" s="243"/>
      <c r="H781" s="242"/>
      <c r="I781" s="241"/>
      <c r="J781" s="241"/>
      <c r="K781" s="241"/>
      <c r="L781" s="240"/>
      <c r="M781" s="239"/>
      <c r="N781" s="238"/>
      <c r="O781" s="238"/>
      <c r="P781" s="237"/>
      <c r="Q781" s="236"/>
      <c r="R781" s="236"/>
      <c r="S781" s="236"/>
    </row>
    <row r="782" spans="1:19" ht="12.75">
      <c r="A782" s="245"/>
      <c r="B782" s="245"/>
      <c r="C782" s="243"/>
      <c r="D782" s="243"/>
      <c r="E782" s="244"/>
      <c r="F782" s="243"/>
      <c r="G782" s="243"/>
      <c r="H782" s="242"/>
      <c r="I782" s="241"/>
      <c r="J782" s="241"/>
      <c r="K782" s="241"/>
      <c r="L782" s="240"/>
      <c r="M782" s="239"/>
      <c r="N782" s="238"/>
      <c r="O782" s="238"/>
      <c r="P782" s="237"/>
      <c r="Q782" s="236"/>
      <c r="R782" s="236"/>
      <c r="S782" s="236"/>
    </row>
    <row r="783" spans="1:19" ht="12.75">
      <c r="A783" s="245"/>
      <c r="B783" s="245"/>
      <c r="C783" s="243"/>
      <c r="D783" s="243"/>
      <c r="E783" s="244"/>
      <c r="F783" s="243"/>
      <c r="G783" s="243"/>
      <c r="H783" s="242"/>
      <c r="I783" s="241"/>
      <c r="J783" s="241"/>
      <c r="K783" s="241"/>
      <c r="L783" s="240"/>
      <c r="M783" s="239"/>
      <c r="N783" s="238"/>
      <c r="O783" s="238"/>
      <c r="P783" s="237"/>
      <c r="Q783" s="236"/>
      <c r="R783" s="236"/>
      <c r="S783" s="236"/>
    </row>
    <row r="784" spans="1:19" ht="12.75">
      <c r="A784" s="245"/>
      <c r="B784" s="245"/>
      <c r="C784" s="243"/>
      <c r="D784" s="243"/>
      <c r="E784" s="244"/>
      <c r="F784" s="243"/>
      <c r="G784" s="243"/>
      <c r="H784" s="242"/>
      <c r="I784" s="241"/>
      <c r="J784" s="241"/>
      <c r="K784" s="241"/>
      <c r="L784" s="240"/>
      <c r="M784" s="239"/>
      <c r="N784" s="238"/>
      <c r="O784" s="238"/>
      <c r="P784" s="237"/>
      <c r="Q784" s="236"/>
      <c r="R784" s="236"/>
      <c r="S784" s="236"/>
    </row>
    <row r="785" spans="1:19" ht="12.75">
      <c r="A785" s="245"/>
      <c r="B785" s="245"/>
      <c r="C785" s="243"/>
      <c r="D785" s="243"/>
      <c r="E785" s="244"/>
      <c r="F785" s="243"/>
      <c r="G785" s="243"/>
      <c r="H785" s="242"/>
      <c r="I785" s="241"/>
      <c r="J785" s="241"/>
      <c r="K785" s="241"/>
      <c r="L785" s="240"/>
      <c r="M785" s="239"/>
      <c r="N785" s="238"/>
      <c r="O785" s="238"/>
      <c r="P785" s="237"/>
      <c r="Q785" s="236"/>
      <c r="R785" s="236"/>
      <c r="S785" s="236"/>
    </row>
    <row r="786" spans="1:19" ht="12.75">
      <c r="A786" s="245"/>
      <c r="B786" s="245"/>
      <c r="C786" s="243"/>
      <c r="D786" s="243"/>
      <c r="E786" s="244"/>
      <c r="F786" s="243"/>
      <c r="G786" s="243"/>
      <c r="H786" s="242"/>
      <c r="I786" s="241"/>
      <c r="J786" s="241"/>
      <c r="K786" s="241"/>
      <c r="L786" s="240"/>
      <c r="M786" s="239"/>
      <c r="N786" s="238"/>
      <c r="O786" s="238"/>
      <c r="P786" s="237"/>
      <c r="Q786" s="236"/>
      <c r="R786" s="236"/>
      <c r="S786" s="236"/>
    </row>
    <row r="787" spans="1:19" ht="12.75">
      <c r="A787" s="245"/>
      <c r="B787" s="245"/>
      <c r="C787" s="243"/>
      <c r="D787" s="243"/>
      <c r="E787" s="244"/>
      <c r="F787" s="243"/>
      <c r="G787" s="243"/>
      <c r="H787" s="242"/>
      <c r="I787" s="241"/>
      <c r="J787" s="241"/>
      <c r="K787" s="241"/>
      <c r="L787" s="240"/>
      <c r="M787" s="239"/>
      <c r="N787" s="238"/>
      <c r="O787" s="238"/>
      <c r="P787" s="237"/>
      <c r="Q787" s="236"/>
      <c r="R787" s="236"/>
      <c r="S787" s="236"/>
    </row>
    <row r="788" spans="1:19" ht="12.75">
      <c r="A788" s="245"/>
      <c r="B788" s="245"/>
      <c r="C788" s="243"/>
      <c r="D788" s="243"/>
      <c r="E788" s="244"/>
      <c r="F788" s="243"/>
      <c r="G788" s="243"/>
      <c r="H788" s="242"/>
      <c r="I788" s="241"/>
      <c r="J788" s="241"/>
      <c r="K788" s="241"/>
      <c r="L788" s="240"/>
      <c r="M788" s="239"/>
      <c r="N788" s="238"/>
      <c r="O788" s="238"/>
      <c r="P788" s="237"/>
      <c r="Q788" s="236"/>
      <c r="R788" s="236"/>
      <c r="S788" s="236"/>
    </row>
    <row r="789" spans="1:19" ht="12.75">
      <c r="A789" s="245"/>
      <c r="B789" s="245"/>
      <c r="C789" s="243"/>
      <c r="D789" s="243"/>
      <c r="E789" s="244"/>
      <c r="F789" s="243"/>
      <c r="G789" s="243"/>
      <c r="H789" s="242"/>
      <c r="I789" s="241"/>
      <c r="J789" s="241"/>
      <c r="K789" s="241"/>
      <c r="L789" s="240"/>
      <c r="M789" s="239"/>
      <c r="N789" s="238"/>
      <c r="O789" s="238"/>
      <c r="P789" s="237"/>
      <c r="Q789" s="236"/>
      <c r="R789" s="236"/>
      <c r="S789" s="236"/>
    </row>
    <row r="790" spans="1:19" ht="12.75">
      <c r="A790" s="245"/>
      <c r="B790" s="245"/>
      <c r="C790" s="243"/>
      <c r="D790" s="243"/>
      <c r="E790" s="244"/>
      <c r="F790" s="243"/>
      <c r="G790" s="243"/>
      <c r="H790" s="242"/>
      <c r="I790" s="241"/>
      <c r="J790" s="241"/>
      <c r="K790" s="241"/>
      <c r="L790" s="240"/>
      <c r="M790" s="239"/>
      <c r="N790" s="238"/>
      <c r="O790" s="238"/>
      <c r="P790" s="237"/>
      <c r="Q790" s="236"/>
      <c r="R790" s="236"/>
      <c r="S790" s="236"/>
    </row>
    <row r="791" spans="1:19" ht="12.75">
      <c r="A791" s="245"/>
      <c r="B791" s="245"/>
      <c r="C791" s="243"/>
      <c r="D791" s="243"/>
      <c r="E791" s="244"/>
      <c r="F791" s="243"/>
      <c r="G791" s="243"/>
      <c r="H791" s="242"/>
      <c r="I791" s="241"/>
      <c r="J791" s="241"/>
      <c r="K791" s="241"/>
      <c r="L791" s="240"/>
      <c r="M791" s="239"/>
      <c r="N791" s="238"/>
      <c r="O791" s="238"/>
      <c r="P791" s="237"/>
      <c r="Q791" s="236"/>
      <c r="R791" s="236"/>
      <c r="S791" s="236"/>
    </row>
    <row r="792" spans="1:19" ht="12.75">
      <c r="A792" s="245"/>
      <c r="B792" s="245"/>
      <c r="C792" s="243"/>
      <c r="D792" s="243"/>
      <c r="E792" s="244"/>
      <c r="F792" s="243"/>
      <c r="G792" s="243"/>
      <c r="H792" s="242"/>
      <c r="I792" s="241"/>
      <c r="J792" s="241"/>
      <c r="K792" s="241"/>
      <c r="L792" s="240"/>
      <c r="M792" s="239"/>
      <c r="N792" s="238"/>
      <c r="O792" s="238"/>
      <c r="P792" s="237"/>
      <c r="Q792" s="236"/>
      <c r="R792" s="236"/>
      <c r="S792" s="236"/>
    </row>
    <row r="793" spans="1:19" ht="12.75">
      <c r="A793" s="245"/>
      <c r="B793" s="245"/>
      <c r="C793" s="243"/>
      <c r="D793" s="243"/>
      <c r="E793" s="244"/>
      <c r="F793" s="243"/>
      <c r="G793" s="243"/>
      <c r="H793" s="242"/>
      <c r="I793" s="241"/>
      <c r="J793" s="241"/>
      <c r="K793" s="241"/>
      <c r="L793" s="240"/>
      <c r="M793" s="239"/>
      <c r="N793" s="238"/>
      <c r="O793" s="238"/>
      <c r="P793" s="237"/>
      <c r="Q793" s="236"/>
      <c r="R793" s="236"/>
      <c r="S793" s="236"/>
    </row>
    <row r="794" spans="1:19" ht="12.75">
      <c r="A794" s="245"/>
      <c r="B794" s="245"/>
      <c r="C794" s="243"/>
      <c r="D794" s="243"/>
      <c r="E794" s="244"/>
      <c r="F794" s="243"/>
      <c r="G794" s="243"/>
      <c r="H794" s="242"/>
      <c r="I794" s="241"/>
      <c r="J794" s="241"/>
      <c r="K794" s="241"/>
      <c r="L794" s="240"/>
      <c r="M794" s="239"/>
      <c r="N794" s="238"/>
      <c r="O794" s="238"/>
      <c r="P794" s="237"/>
      <c r="Q794" s="236"/>
      <c r="R794" s="236"/>
      <c r="S794" s="236"/>
    </row>
    <row r="795" spans="1:19" ht="12.75">
      <c r="A795" s="245"/>
      <c r="B795" s="245"/>
      <c r="C795" s="243"/>
      <c r="D795" s="243"/>
      <c r="E795" s="244"/>
      <c r="F795" s="243"/>
      <c r="G795" s="243"/>
      <c r="H795" s="242"/>
      <c r="I795" s="241"/>
      <c r="J795" s="241"/>
      <c r="K795" s="241"/>
      <c r="L795" s="240"/>
      <c r="M795" s="239"/>
      <c r="N795" s="238"/>
      <c r="O795" s="238"/>
      <c r="P795" s="237"/>
      <c r="Q795" s="236"/>
      <c r="R795" s="236"/>
      <c r="S795" s="236"/>
    </row>
    <row r="796" spans="1:19" ht="12.75">
      <c r="A796" s="245"/>
      <c r="B796" s="245"/>
      <c r="C796" s="243"/>
      <c r="D796" s="243"/>
      <c r="E796" s="244"/>
      <c r="F796" s="243"/>
      <c r="G796" s="243"/>
      <c r="H796" s="242"/>
      <c r="I796" s="241"/>
      <c r="J796" s="241"/>
      <c r="K796" s="241"/>
      <c r="L796" s="240"/>
      <c r="M796" s="239"/>
      <c r="N796" s="238"/>
      <c r="O796" s="238"/>
      <c r="P796" s="237"/>
      <c r="Q796" s="236"/>
      <c r="R796" s="236"/>
      <c r="S796" s="236"/>
    </row>
    <row r="797" spans="1:19" ht="12.75">
      <c r="A797" s="245"/>
      <c r="B797" s="245"/>
      <c r="C797" s="243"/>
      <c r="D797" s="243"/>
      <c r="E797" s="244"/>
      <c r="F797" s="243"/>
      <c r="G797" s="243"/>
      <c r="H797" s="242"/>
      <c r="I797" s="241"/>
      <c r="J797" s="241"/>
      <c r="K797" s="241"/>
      <c r="L797" s="240"/>
      <c r="M797" s="239"/>
      <c r="N797" s="238"/>
      <c r="O797" s="238"/>
      <c r="P797" s="237"/>
      <c r="Q797" s="236"/>
      <c r="R797" s="236"/>
      <c r="S797" s="236"/>
    </row>
    <row r="798" spans="1:19" ht="12.75">
      <c r="A798" s="245"/>
      <c r="B798" s="245"/>
      <c r="C798" s="243"/>
      <c r="D798" s="243"/>
      <c r="E798" s="244"/>
      <c r="F798" s="243"/>
      <c r="G798" s="243"/>
      <c r="H798" s="242"/>
      <c r="I798" s="241"/>
      <c r="J798" s="241"/>
      <c r="K798" s="241"/>
      <c r="L798" s="240"/>
      <c r="M798" s="239"/>
      <c r="N798" s="238"/>
      <c r="O798" s="238"/>
      <c r="P798" s="237"/>
      <c r="Q798" s="236"/>
      <c r="R798" s="236"/>
      <c r="S798" s="236"/>
    </row>
    <row r="799" spans="1:19" ht="12.75">
      <c r="A799" s="245"/>
      <c r="B799" s="245"/>
      <c r="C799" s="243"/>
      <c r="D799" s="243"/>
      <c r="E799" s="244"/>
      <c r="F799" s="243"/>
      <c r="G799" s="243"/>
      <c r="H799" s="242"/>
      <c r="I799" s="241"/>
      <c r="J799" s="241"/>
      <c r="K799" s="241"/>
      <c r="L799" s="240"/>
      <c r="M799" s="239"/>
      <c r="N799" s="238"/>
      <c r="O799" s="238"/>
      <c r="P799" s="237"/>
      <c r="Q799" s="236"/>
      <c r="R799" s="236"/>
      <c r="S799" s="236"/>
    </row>
    <row r="800" spans="1:19" ht="12.75">
      <c r="A800" s="245"/>
      <c r="B800" s="245"/>
      <c r="C800" s="243"/>
      <c r="D800" s="243"/>
      <c r="E800" s="244"/>
      <c r="F800" s="243"/>
      <c r="G800" s="243"/>
      <c r="H800" s="242"/>
      <c r="I800" s="241"/>
      <c r="J800" s="241"/>
      <c r="K800" s="241"/>
      <c r="L800" s="240"/>
      <c r="M800" s="239"/>
      <c r="N800" s="238"/>
      <c r="O800" s="238"/>
      <c r="P800" s="237"/>
      <c r="Q800" s="236"/>
      <c r="R800" s="236"/>
      <c r="S800" s="236"/>
    </row>
    <row r="801" spans="1:19" ht="12.75">
      <c r="A801" s="245"/>
      <c r="B801" s="245"/>
      <c r="C801" s="243"/>
      <c r="D801" s="243"/>
      <c r="E801" s="244"/>
      <c r="F801" s="243"/>
      <c r="G801" s="243"/>
      <c r="H801" s="242"/>
      <c r="I801" s="241"/>
      <c r="J801" s="241"/>
      <c r="K801" s="241"/>
      <c r="L801" s="240"/>
      <c r="M801" s="239"/>
      <c r="N801" s="238"/>
      <c r="O801" s="238"/>
      <c r="P801" s="237"/>
      <c r="Q801" s="236"/>
      <c r="R801" s="236"/>
      <c r="S801" s="236"/>
    </row>
    <row r="802" spans="1:19" ht="12.75">
      <c r="A802" s="245"/>
      <c r="B802" s="245"/>
      <c r="C802" s="243"/>
      <c r="D802" s="243"/>
      <c r="E802" s="244"/>
      <c r="F802" s="243"/>
      <c r="G802" s="243"/>
      <c r="H802" s="242"/>
      <c r="I802" s="241"/>
      <c r="J802" s="241"/>
      <c r="K802" s="241"/>
      <c r="L802" s="240"/>
      <c r="M802" s="239"/>
      <c r="N802" s="238"/>
      <c r="O802" s="238"/>
      <c r="P802" s="237"/>
      <c r="Q802" s="236"/>
      <c r="R802" s="236"/>
      <c r="S802" s="236"/>
    </row>
    <row r="803" spans="1:19" ht="12.75">
      <c r="A803" s="245"/>
      <c r="B803" s="245"/>
      <c r="C803" s="243"/>
      <c r="D803" s="243"/>
      <c r="E803" s="244"/>
      <c r="F803" s="243"/>
      <c r="G803" s="243"/>
      <c r="H803" s="242"/>
      <c r="I803" s="241"/>
      <c r="J803" s="241"/>
      <c r="K803" s="241"/>
      <c r="L803" s="240"/>
      <c r="M803" s="239"/>
      <c r="N803" s="238"/>
      <c r="O803" s="238"/>
      <c r="P803" s="237"/>
      <c r="Q803" s="236"/>
      <c r="R803" s="236"/>
      <c r="S803" s="236"/>
    </row>
    <row r="804" spans="1:19" ht="12.75">
      <c r="A804" s="245"/>
      <c r="B804" s="245"/>
      <c r="C804" s="243"/>
      <c r="D804" s="243"/>
      <c r="E804" s="244"/>
      <c r="F804" s="243"/>
      <c r="G804" s="243"/>
      <c r="H804" s="242"/>
      <c r="I804" s="241"/>
      <c r="J804" s="241"/>
      <c r="K804" s="241"/>
      <c r="L804" s="240"/>
      <c r="M804" s="239"/>
      <c r="N804" s="238"/>
      <c r="O804" s="238"/>
      <c r="P804" s="237"/>
      <c r="Q804" s="236"/>
      <c r="R804" s="236"/>
      <c r="S804" s="236"/>
    </row>
    <row r="805" spans="1:19" ht="12.75">
      <c r="A805" s="245"/>
      <c r="B805" s="245"/>
      <c r="C805" s="243"/>
      <c r="D805" s="243"/>
      <c r="E805" s="244"/>
      <c r="F805" s="243"/>
      <c r="G805" s="243"/>
      <c r="H805" s="242"/>
      <c r="I805" s="241"/>
      <c r="J805" s="241"/>
      <c r="K805" s="241"/>
      <c r="L805" s="240"/>
      <c r="M805" s="239"/>
      <c r="N805" s="238"/>
      <c r="O805" s="238"/>
      <c r="P805" s="237"/>
      <c r="Q805" s="236"/>
      <c r="R805" s="236"/>
      <c r="S805" s="236"/>
    </row>
    <row r="806" spans="1:19" ht="12.75">
      <c r="A806" s="245"/>
      <c r="B806" s="245"/>
      <c r="C806" s="243"/>
      <c r="D806" s="243"/>
      <c r="E806" s="244"/>
      <c r="F806" s="243"/>
      <c r="G806" s="243"/>
      <c r="H806" s="242"/>
      <c r="I806" s="241"/>
      <c r="J806" s="241"/>
      <c r="K806" s="241"/>
      <c r="L806" s="240"/>
      <c r="M806" s="239"/>
      <c r="N806" s="238"/>
      <c r="O806" s="238"/>
      <c r="P806" s="237"/>
      <c r="Q806" s="236"/>
      <c r="R806" s="236"/>
      <c r="S806" s="236"/>
    </row>
    <row r="807" spans="1:19" ht="12.75">
      <c r="A807" s="245"/>
      <c r="B807" s="245"/>
      <c r="C807" s="243"/>
      <c r="D807" s="243"/>
      <c r="E807" s="244"/>
      <c r="F807" s="243"/>
      <c r="G807" s="243"/>
      <c r="H807" s="242"/>
      <c r="I807" s="241"/>
      <c r="J807" s="241"/>
      <c r="K807" s="241"/>
      <c r="L807" s="240"/>
      <c r="M807" s="239"/>
      <c r="N807" s="238"/>
      <c r="O807" s="238"/>
      <c r="P807" s="237"/>
      <c r="Q807" s="236"/>
      <c r="R807" s="236"/>
      <c r="S807" s="236"/>
    </row>
    <row r="808" spans="1:19" ht="12.75">
      <c r="A808" s="245"/>
      <c r="B808" s="245"/>
      <c r="C808" s="243"/>
      <c r="D808" s="243"/>
      <c r="E808" s="244"/>
      <c r="F808" s="243"/>
      <c r="G808" s="243"/>
      <c r="H808" s="242"/>
      <c r="I808" s="241"/>
      <c r="J808" s="241"/>
      <c r="K808" s="241"/>
      <c r="L808" s="240"/>
      <c r="M808" s="239"/>
      <c r="N808" s="238"/>
      <c r="O808" s="238"/>
      <c r="P808" s="237"/>
      <c r="Q808" s="236"/>
      <c r="R808" s="236"/>
      <c r="S808" s="236"/>
    </row>
    <row r="809" spans="1:19" ht="12.75">
      <c r="A809" s="245"/>
      <c r="B809" s="245"/>
      <c r="C809" s="243"/>
      <c r="D809" s="243"/>
      <c r="E809" s="244"/>
      <c r="F809" s="243"/>
      <c r="G809" s="243"/>
      <c r="H809" s="242"/>
      <c r="I809" s="241"/>
      <c r="J809" s="241"/>
      <c r="K809" s="241"/>
      <c r="L809" s="240"/>
      <c r="M809" s="239"/>
      <c r="N809" s="238"/>
      <c r="O809" s="238"/>
      <c r="P809" s="237"/>
      <c r="Q809" s="236"/>
      <c r="R809" s="236"/>
      <c r="S809" s="236"/>
    </row>
    <row r="810" spans="1:19" ht="12.75">
      <c r="A810" s="245"/>
      <c r="B810" s="245"/>
      <c r="C810" s="243"/>
      <c r="D810" s="243"/>
      <c r="E810" s="244"/>
      <c r="F810" s="243"/>
      <c r="G810" s="243"/>
      <c r="H810" s="242"/>
      <c r="I810" s="241"/>
      <c r="J810" s="241"/>
      <c r="K810" s="241"/>
      <c r="L810" s="240"/>
      <c r="M810" s="239"/>
      <c r="N810" s="238"/>
      <c r="O810" s="238"/>
      <c r="P810" s="237"/>
      <c r="Q810" s="236"/>
      <c r="R810" s="236"/>
      <c r="S810" s="236"/>
    </row>
    <row r="811" spans="1:19" ht="12.75">
      <c r="A811" s="245"/>
      <c r="B811" s="245"/>
      <c r="C811" s="243"/>
      <c r="D811" s="243"/>
      <c r="E811" s="244"/>
      <c r="F811" s="243"/>
      <c r="G811" s="243"/>
      <c r="H811" s="242"/>
      <c r="I811" s="241"/>
      <c r="J811" s="241"/>
      <c r="K811" s="241"/>
      <c r="L811" s="240"/>
      <c r="M811" s="239"/>
      <c r="N811" s="238"/>
      <c r="O811" s="238"/>
      <c r="P811" s="237"/>
      <c r="Q811" s="236"/>
      <c r="R811" s="236"/>
      <c r="S811" s="236"/>
    </row>
    <row r="812" spans="1:19" ht="12.75">
      <c r="A812" s="245"/>
      <c r="B812" s="245"/>
      <c r="C812" s="243"/>
      <c r="D812" s="243"/>
      <c r="E812" s="244"/>
      <c r="F812" s="243"/>
      <c r="G812" s="243"/>
      <c r="H812" s="242"/>
      <c r="I812" s="241"/>
      <c r="J812" s="241"/>
      <c r="K812" s="241"/>
      <c r="L812" s="240"/>
      <c r="M812" s="239"/>
      <c r="N812" s="238"/>
      <c r="O812" s="238"/>
      <c r="P812" s="237"/>
      <c r="Q812" s="236"/>
      <c r="R812" s="236"/>
      <c r="S812" s="236"/>
    </row>
    <row r="813" spans="1:19" ht="12.75">
      <c r="A813" s="245"/>
      <c r="B813" s="245"/>
      <c r="C813" s="243"/>
      <c r="D813" s="243"/>
      <c r="E813" s="244"/>
      <c r="F813" s="243"/>
      <c r="G813" s="243"/>
      <c r="H813" s="242"/>
      <c r="I813" s="241"/>
      <c r="J813" s="241"/>
      <c r="K813" s="241"/>
      <c r="L813" s="240"/>
      <c r="M813" s="239"/>
      <c r="N813" s="238"/>
      <c r="O813" s="238"/>
      <c r="P813" s="237"/>
      <c r="Q813" s="236"/>
      <c r="R813" s="236"/>
      <c r="S813" s="236"/>
    </row>
    <row r="814" spans="1:19" ht="12.75">
      <c r="A814" s="245"/>
      <c r="B814" s="245"/>
      <c r="C814" s="243"/>
      <c r="D814" s="243"/>
      <c r="E814" s="244"/>
      <c r="F814" s="243"/>
      <c r="G814" s="243"/>
      <c r="H814" s="242"/>
      <c r="I814" s="241"/>
      <c r="J814" s="241"/>
      <c r="K814" s="241"/>
      <c r="L814" s="240"/>
      <c r="M814" s="239"/>
      <c r="N814" s="238"/>
      <c r="O814" s="238"/>
      <c r="P814" s="237"/>
      <c r="Q814" s="236"/>
      <c r="R814" s="236"/>
      <c r="S814" s="236"/>
    </row>
    <row r="815" spans="1:19" ht="12.75">
      <c r="A815" s="245"/>
      <c r="B815" s="245"/>
      <c r="C815" s="243"/>
      <c r="D815" s="243"/>
      <c r="E815" s="244"/>
      <c r="F815" s="243"/>
      <c r="G815" s="243"/>
      <c r="H815" s="242"/>
      <c r="I815" s="241"/>
      <c r="J815" s="241"/>
      <c r="K815" s="241"/>
      <c r="L815" s="240"/>
      <c r="M815" s="239"/>
      <c r="N815" s="238"/>
      <c r="O815" s="238"/>
      <c r="P815" s="237"/>
      <c r="Q815" s="236"/>
      <c r="R815" s="236"/>
      <c r="S815" s="236"/>
    </row>
    <row r="816" spans="1:19" ht="12.75">
      <c r="A816" s="245"/>
      <c r="B816" s="245"/>
      <c r="C816" s="243"/>
      <c r="D816" s="243"/>
      <c r="E816" s="244"/>
      <c r="F816" s="243"/>
      <c r="G816" s="243"/>
      <c r="H816" s="242"/>
      <c r="I816" s="241"/>
      <c r="J816" s="241"/>
      <c r="K816" s="241"/>
      <c r="L816" s="240"/>
      <c r="M816" s="239"/>
      <c r="N816" s="238"/>
      <c r="O816" s="238"/>
      <c r="P816" s="237"/>
      <c r="Q816" s="236"/>
      <c r="R816" s="236"/>
      <c r="S816" s="236"/>
    </row>
    <row r="817" spans="1:19" ht="12.75">
      <c r="A817" s="245"/>
      <c r="B817" s="245"/>
      <c r="C817" s="243"/>
      <c r="D817" s="243"/>
      <c r="E817" s="244"/>
      <c r="F817" s="243"/>
      <c r="G817" s="243"/>
      <c r="H817" s="242"/>
      <c r="I817" s="241"/>
      <c r="J817" s="241"/>
      <c r="K817" s="241"/>
      <c r="L817" s="240"/>
      <c r="M817" s="239"/>
      <c r="N817" s="238"/>
      <c r="O817" s="238"/>
      <c r="P817" s="237"/>
      <c r="Q817" s="236"/>
      <c r="R817" s="236"/>
      <c r="S817" s="236"/>
    </row>
    <row r="818" spans="1:19" ht="12.75">
      <c r="A818" s="245"/>
      <c r="B818" s="245"/>
      <c r="C818" s="243"/>
      <c r="D818" s="243"/>
      <c r="E818" s="244"/>
      <c r="F818" s="243"/>
      <c r="G818" s="243"/>
      <c r="H818" s="242"/>
      <c r="I818" s="241"/>
      <c r="J818" s="241"/>
      <c r="K818" s="241"/>
      <c r="L818" s="240"/>
      <c r="M818" s="239"/>
      <c r="N818" s="238"/>
      <c r="O818" s="238"/>
      <c r="P818" s="237"/>
      <c r="Q818" s="236"/>
      <c r="R818" s="236"/>
      <c r="S818" s="236"/>
    </row>
    <row r="819" spans="1:19" ht="12.75">
      <c r="A819" s="245"/>
      <c r="B819" s="245"/>
      <c r="C819" s="243"/>
      <c r="D819" s="243"/>
      <c r="E819" s="244"/>
      <c r="F819" s="243"/>
      <c r="G819" s="243"/>
      <c r="H819" s="242"/>
      <c r="I819" s="241"/>
      <c r="J819" s="241"/>
      <c r="K819" s="241"/>
      <c r="L819" s="240"/>
      <c r="M819" s="239"/>
      <c r="N819" s="238"/>
      <c r="O819" s="238"/>
      <c r="P819" s="237"/>
      <c r="Q819" s="236"/>
      <c r="R819" s="236"/>
      <c r="S819" s="236"/>
    </row>
    <row r="820" spans="1:19" ht="12.75">
      <c r="A820" s="245"/>
      <c r="B820" s="245"/>
      <c r="C820" s="243"/>
      <c r="D820" s="243"/>
      <c r="E820" s="244"/>
      <c r="F820" s="243"/>
      <c r="G820" s="243"/>
      <c r="H820" s="242"/>
      <c r="I820" s="241"/>
      <c r="J820" s="241"/>
      <c r="K820" s="241"/>
      <c r="L820" s="240"/>
      <c r="M820" s="239"/>
      <c r="N820" s="238"/>
      <c r="O820" s="238"/>
      <c r="P820" s="237"/>
      <c r="Q820" s="236"/>
      <c r="R820" s="236"/>
      <c r="S820" s="236"/>
    </row>
    <row r="821" spans="1:19" ht="12.75">
      <c r="A821" s="245"/>
      <c r="B821" s="245"/>
      <c r="C821" s="243"/>
      <c r="D821" s="243"/>
      <c r="E821" s="244"/>
      <c r="F821" s="243"/>
      <c r="G821" s="243"/>
      <c r="H821" s="242"/>
      <c r="I821" s="241"/>
      <c r="J821" s="241"/>
      <c r="K821" s="241"/>
      <c r="L821" s="240"/>
      <c r="M821" s="239"/>
      <c r="N821" s="238"/>
      <c r="O821" s="238"/>
      <c r="P821" s="237"/>
      <c r="Q821" s="236"/>
      <c r="R821" s="236"/>
      <c r="S821" s="236"/>
    </row>
    <row r="822" spans="1:19" ht="12.75">
      <c r="A822" s="245"/>
      <c r="B822" s="245"/>
      <c r="C822" s="243"/>
      <c r="D822" s="243"/>
      <c r="E822" s="244"/>
      <c r="F822" s="243"/>
      <c r="G822" s="243"/>
      <c r="H822" s="242"/>
      <c r="I822" s="241"/>
      <c r="J822" s="241"/>
      <c r="K822" s="241"/>
      <c r="L822" s="240"/>
      <c r="M822" s="239"/>
      <c r="N822" s="238"/>
      <c r="O822" s="238"/>
      <c r="P822" s="237"/>
      <c r="Q822" s="236"/>
      <c r="R822" s="236"/>
      <c r="S822" s="236"/>
    </row>
    <row r="823" spans="1:19" ht="12.75">
      <c r="A823" s="245"/>
      <c r="B823" s="245"/>
      <c r="C823" s="243"/>
      <c r="D823" s="243"/>
      <c r="E823" s="244"/>
      <c r="F823" s="243"/>
      <c r="G823" s="243"/>
      <c r="H823" s="242"/>
      <c r="I823" s="241"/>
      <c r="J823" s="241"/>
      <c r="K823" s="241"/>
      <c r="L823" s="240"/>
      <c r="M823" s="239"/>
      <c r="N823" s="238"/>
      <c r="O823" s="238"/>
      <c r="P823" s="237"/>
      <c r="Q823" s="236"/>
      <c r="R823" s="236"/>
      <c r="S823" s="236"/>
    </row>
    <row r="824" spans="1:19" ht="12.75">
      <c r="A824" s="245"/>
      <c r="B824" s="245"/>
      <c r="C824" s="243"/>
      <c r="D824" s="243"/>
      <c r="E824" s="244"/>
      <c r="F824" s="243"/>
      <c r="G824" s="243"/>
      <c r="H824" s="242"/>
      <c r="I824" s="241"/>
      <c r="J824" s="241"/>
      <c r="K824" s="241"/>
      <c r="L824" s="240"/>
      <c r="M824" s="239"/>
      <c r="N824" s="238"/>
      <c r="O824" s="238"/>
      <c r="P824" s="237"/>
      <c r="Q824" s="236"/>
      <c r="R824" s="236"/>
      <c r="S824" s="236"/>
    </row>
    <row r="825" spans="1:19" ht="12.75">
      <c r="A825" s="245"/>
      <c r="B825" s="245"/>
      <c r="C825" s="243"/>
      <c r="D825" s="243"/>
      <c r="E825" s="244"/>
      <c r="F825" s="243"/>
      <c r="G825" s="243"/>
      <c r="H825" s="242"/>
      <c r="I825" s="241"/>
      <c r="J825" s="241"/>
      <c r="K825" s="241"/>
      <c r="L825" s="240"/>
      <c r="M825" s="239"/>
      <c r="N825" s="238"/>
      <c r="O825" s="238"/>
      <c r="P825" s="237"/>
      <c r="Q825" s="236"/>
      <c r="R825" s="236"/>
      <c r="S825" s="236"/>
    </row>
    <row r="826" spans="1:19" ht="12.75">
      <c r="A826" s="245"/>
      <c r="B826" s="245"/>
      <c r="C826" s="243"/>
      <c r="D826" s="243"/>
      <c r="E826" s="244"/>
      <c r="F826" s="243"/>
      <c r="G826" s="243"/>
      <c r="H826" s="242"/>
      <c r="I826" s="241"/>
      <c r="J826" s="241"/>
      <c r="K826" s="241"/>
      <c r="L826" s="240"/>
      <c r="M826" s="239"/>
      <c r="N826" s="238"/>
      <c r="O826" s="238"/>
      <c r="P826" s="237"/>
      <c r="Q826" s="236"/>
      <c r="R826" s="236"/>
      <c r="S826" s="236"/>
    </row>
    <row r="827" spans="1:19" ht="12.75">
      <c r="A827" s="245"/>
      <c r="B827" s="245"/>
      <c r="C827" s="243"/>
      <c r="D827" s="243"/>
      <c r="E827" s="244"/>
      <c r="F827" s="243"/>
      <c r="G827" s="243"/>
      <c r="H827" s="242"/>
      <c r="I827" s="241"/>
      <c r="J827" s="241"/>
      <c r="K827" s="241"/>
      <c r="L827" s="240"/>
      <c r="M827" s="239"/>
      <c r="N827" s="238"/>
      <c r="O827" s="238"/>
      <c r="P827" s="237"/>
      <c r="Q827" s="236"/>
      <c r="R827" s="236"/>
      <c r="S827" s="236"/>
    </row>
    <row r="828" spans="1:19" ht="12.75">
      <c r="A828" s="245"/>
      <c r="B828" s="245"/>
      <c r="C828" s="243"/>
      <c r="D828" s="243"/>
      <c r="E828" s="244"/>
      <c r="F828" s="243"/>
      <c r="G828" s="243"/>
      <c r="H828" s="242"/>
      <c r="I828" s="241"/>
      <c r="J828" s="241"/>
      <c r="K828" s="241"/>
      <c r="L828" s="240"/>
      <c r="M828" s="239"/>
      <c r="N828" s="238"/>
      <c r="O828" s="238"/>
      <c r="P828" s="237"/>
      <c r="Q828" s="236"/>
      <c r="R828" s="236"/>
      <c r="S828" s="236"/>
    </row>
    <row r="829" spans="1:19" ht="12.75">
      <c r="A829" s="245"/>
      <c r="B829" s="245"/>
      <c r="C829" s="243"/>
      <c r="D829" s="243"/>
      <c r="E829" s="244"/>
      <c r="F829" s="243"/>
      <c r="G829" s="243"/>
      <c r="H829" s="242"/>
      <c r="I829" s="241"/>
      <c r="J829" s="241"/>
      <c r="K829" s="241"/>
      <c r="L829" s="240"/>
      <c r="M829" s="239"/>
      <c r="N829" s="238"/>
      <c r="O829" s="238"/>
      <c r="P829" s="237"/>
      <c r="Q829" s="236"/>
      <c r="R829" s="236"/>
      <c r="S829" s="236"/>
    </row>
    <row r="830" spans="1:19" ht="12.75">
      <c r="A830" s="245"/>
      <c r="B830" s="245"/>
      <c r="C830" s="243"/>
      <c r="D830" s="243"/>
      <c r="E830" s="244"/>
      <c r="F830" s="243"/>
      <c r="G830" s="243"/>
      <c r="H830" s="242"/>
      <c r="I830" s="241"/>
      <c r="J830" s="241"/>
      <c r="K830" s="241"/>
      <c r="L830" s="240"/>
      <c r="M830" s="239"/>
      <c r="N830" s="238"/>
      <c r="O830" s="238"/>
      <c r="P830" s="237"/>
      <c r="Q830" s="236"/>
      <c r="R830" s="236"/>
      <c r="S830" s="236"/>
    </row>
    <row r="831" spans="1:19" ht="12.75">
      <c r="A831" s="245"/>
      <c r="B831" s="245"/>
      <c r="C831" s="243"/>
      <c r="D831" s="243"/>
      <c r="E831" s="244"/>
      <c r="F831" s="243"/>
      <c r="G831" s="243"/>
      <c r="H831" s="242"/>
      <c r="I831" s="241"/>
      <c r="J831" s="241"/>
      <c r="K831" s="241"/>
      <c r="L831" s="240"/>
      <c r="M831" s="239"/>
      <c r="N831" s="238"/>
      <c r="O831" s="238"/>
      <c r="P831" s="237"/>
      <c r="Q831" s="236"/>
      <c r="R831" s="236"/>
      <c r="S831" s="236"/>
    </row>
    <row r="832" spans="1:19" ht="12.75">
      <c r="A832" s="245"/>
      <c r="B832" s="245"/>
      <c r="C832" s="243"/>
      <c r="D832" s="243"/>
      <c r="E832" s="244"/>
      <c r="F832" s="243"/>
      <c r="G832" s="243"/>
      <c r="H832" s="242"/>
      <c r="I832" s="241"/>
      <c r="J832" s="241"/>
      <c r="K832" s="241"/>
      <c r="L832" s="240"/>
      <c r="M832" s="239"/>
      <c r="N832" s="238"/>
      <c r="O832" s="238"/>
      <c r="P832" s="237"/>
      <c r="Q832" s="236"/>
      <c r="R832" s="236"/>
      <c r="S832" s="236"/>
    </row>
    <row r="833" spans="1:19" ht="12.75">
      <c r="A833" s="245"/>
      <c r="B833" s="245"/>
      <c r="C833" s="243"/>
      <c r="D833" s="243"/>
      <c r="E833" s="244"/>
      <c r="F833" s="243"/>
      <c r="G833" s="243"/>
      <c r="H833" s="242"/>
      <c r="I833" s="241"/>
      <c r="J833" s="241"/>
      <c r="K833" s="241"/>
      <c r="L833" s="240"/>
      <c r="M833" s="239"/>
      <c r="N833" s="238"/>
      <c r="O833" s="238"/>
      <c r="P833" s="237"/>
      <c r="Q833" s="236"/>
      <c r="R833" s="236"/>
      <c r="S833" s="236"/>
    </row>
    <row r="834" spans="1:19" ht="12.75">
      <c r="A834" s="245"/>
      <c r="B834" s="245"/>
      <c r="C834" s="243"/>
      <c r="D834" s="243"/>
      <c r="E834" s="244"/>
      <c r="F834" s="243"/>
      <c r="G834" s="243"/>
      <c r="H834" s="242"/>
      <c r="I834" s="241"/>
      <c r="J834" s="241"/>
      <c r="K834" s="241"/>
      <c r="L834" s="240"/>
      <c r="M834" s="239"/>
      <c r="N834" s="238"/>
      <c r="O834" s="238"/>
      <c r="P834" s="237"/>
      <c r="Q834" s="236"/>
      <c r="R834" s="236"/>
      <c r="S834" s="236"/>
    </row>
    <row r="835" spans="1:19" ht="12.75">
      <c r="A835" s="245"/>
      <c r="B835" s="245"/>
      <c r="C835" s="243"/>
      <c r="D835" s="243"/>
      <c r="E835" s="244"/>
      <c r="F835" s="243"/>
      <c r="G835" s="243"/>
      <c r="H835" s="242"/>
      <c r="I835" s="241"/>
      <c r="J835" s="241"/>
      <c r="K835" s="241"/>
      <c r="L835" s="240"/>
      <c r="M835" s="239"/>
      <c r="N835" s="238"/>
      <c r="O835" s="238"/>
      <c r="P835" s="237"/>
      <c r="Q835" s="236"/>
      <c r="R835" s="236"/>
      <c r="S835" s="236"/>
    </row>
    <row r="836" spans="1:19" ht="12.75">
      <c r="A836" s="245"/>
      <c r="B836" s="245"/>
      <c r="C836" s="243"/>
      <c r="D836" s="243"/>
      <c r="E836" s="244"/>
      <c r="F836" s="243"/>
      <c r="G836" s="243"/>
      <c r="H836" s="242"/>
      <c r="I836" s="241"/>
      <c r="J836" s="241"/>
      <c r="K836" s="241"/>
      <c r="L836" s="240"/>
      <c r="M836" s="239"/>
      <c r="N836" s="238"/>
      <c r="O836" s="238"/>
      <c r="P836" s="237"/>
      <c r="Q836" s="236"/>
      <c r="R836" s="236"/>
      <c r="S836" s="236"/>
    </row>
    <row r="837" spans="1:19" ht="12.75">
      <c r="A837" s="245"/>
      <c r="B837" s="245"/>
      <c r="C837" s="243"/>
      <c r="D837" s="243"/>
      <c r="E837" s="244"/>
      <c r="F837" s="243"/>
      <c r="G837" s="243"/>
      <c r="H837" s="242"/>
      <c r="I837" s="241"/>
      <c r="J837" s="241"/>
      <c r="K837" s="241"/>
      <c r="L837" s="240"/>
      <c r="M837" s="239"/>
      <c r="N837" s="238"/>
      <c r="O837" s="238"/>
      <c r="P837" s="237"/>
      <c r="Q837" s="236"/>
      <c r="R837" s="236"/>
      <c r="S837" s="236"/>
    </row>
    <row r="838" spans="1:19" ht="12.75">
      <c r="A838" s="245"/>
      <c r="B838" s="245"/>
      <c r="C838" s="243"/>
      <c r="D838" s="243"/>
      <c r="E838" s="244"/>
      <c r="F838" s="243"/>
      <c r="G838" s="243"/>
      <c r="H838" s="242"/>
      <c r="I838" s="241"/>
      <c r="J838" s="241"/>
      <c r="K838" s="241"/>
      <c r="L838" s="240"/>
      <c r="M838" s="239"/>
      <c r="N838" s="238"/>
      <c r="O838" s="238"/>
      <c r="P838" s="237"/>
      <c r="Q838" s="236"/>
      <c r="R838" s="236"/>
      <c r="S838" s="236"/>
    </row>
    <row r="839" spans="1:19" ht="12.75">
      <c r="A839" s="245"/>
      <c r="B839" s="245"/>
      <c r="C839" s="243"/>
      <c r="D839" s="243"/>
      <c r="E839" s="244"/>
      <c r="F839" s="243"/>
      <c r="G839" s="243"/>
      <c r="H839" s="242"/>
      <c r="I839" s="241"/>
      <c r="J839" s="241"/>
      <c r="K839" s="241"/>
      <c r="L839" s="240"/>
      <c r="M839" s="239"/>
      <c r="N839" s="238"/>
      <c r="O839" s="238"/>
      <c r="P839" s="237"/>
      <c r="Q839" s="236"/>
      <c r="R839" s="236"/>
      <c r="S839" s="236"/>
    </row>
    <row r="840" spans="1:19" ht="12.75">
      <c r="A840" s="245"/>
      <c r="B840" s="245"/>
      <c r="C840" s="243"/>
      <c r="D840" s="243"/>
      <c r="E840" s="244"/>
      <c r="F840" s="243"/>
      <c r="G840" s="243"/>
      <c r="H840" s="242"/>
      <c r="I840" s="241"/>
      <c r="J840" s="241"/>
      <c r="K840" s="241"/>
      <c r="L840" s="240"/>
      <c r="M840" s="239"/>
      <c r="N840" s="238"/>
      <c r="O840" s="238"/>
      <c r="P840" s="237"/>
      <c r="Q840" s="236"/>
      <c r="R840" s="236"/>
      <c r="S840" s="236"/>
    </row>
    <row r="841" spans="1:19" ht="12.75">
      <c r="A841" s="245"/>
      <c r="B841" s="245"/>
      <c r="C841" s="243"/>
      <c r="D841" s="243"/>
      <c r="E841" s="244"/>
      <c r="F841" s="243"/>
      <c r="G841" s="243"/>
      <c r="H841" s="242"/>
      <c r="I841" s="241"/>
      <c r="J841" s="241"/>
      <c r="K841" s="241"/>
      <c r="L841" s="240"/>
      <c r="M841" s="239"/>
      <c r="N841" s="238"/>
      <c r="O841" s="238"/>
      <c r="P841" s="237"/>
      <c r="Q841" s="236"/>
      <c r="R841" s="236"/>
      <c r="S841" s="236"/>
    </row>
    <row r="842" spans="1:19" ht="12.75">
      <c r="A842" s="245"/>
      <c r="B842" s="245"/>
      <c r="C842" s="243"/>
      <c r="D842" s="243"/>
      <c r="E842" s="244"/>
      <c r="F842" s="243"/>
      <c r="G842" s="243"/>
      <c r="H842" s="242"/>
      <c r="I842" s="241"/>
      <c r="J842" s="241"/>
      <c r="K842" s="241"/>
      <c r="L842" s="240"/>
      <c r="M842" s="239"/>
      <c r="N842" s="238"/>
      <c r="O842" s="238"/>
      <c r="P842" s="237"/>
      <c r="Q842" s="236"/>
      <c r="R842" s="236"/>
      <c r="S842" s="236"/>
    </row>
    <row r="843" spans="1:19" ht="12.75">
      <c r="A843" s="245"/>
      <c r="B843" s="245"/>
      <c r="C843" s="243"/>
      <c r="D843" s="243"/>
      <c r="E843" s="244"/>
      <c r="F843" s="243"/>
      <c r="G843" s="243"/>
      <c r="H843" s="242"/>
      <c r="I843" s="241"/>
      <c r="J843" s="241"/>
      <c r="K843" s="241"/>
      <c r="L843" s="240"/>
      <c r="M843" s="239"/>
      <c r="N843" s="238"/>
      <c r="O843" s="238"/>
      <c r="P843" s="237"/>
      <c r="Q843" s="236"/>
      <c r="R843" s="236"/>
      <c r="S843" s="236"/>
    </row>
    <row r="844" spans="1:19" ht="12.75">
      <c r="A844" s="245"/>
      <c r="B844" s="245"/>
      <c r="C844" s="243"/>
      <c r="D844" s="243"/>
      <c r="E844" s="244"/>
      <c r="F844" s="243"/>
      <c r="G844" s="243"/>
      <c r="H844" s="242"/>
      <c r="I844" s="241"/>
      <c r="J844" s="241"/>
      <c r="K844" s="241"/>
      <c r="L844" s="240"/>
      <c r="M844" s="239"/>
      <c r="N844" s="238"/>
      <c r="O844" s="238"/>
      <c r="P844" s="237"/>
      <c r="Q844" s="236"/>
      <c r="R844" s="236"/>
      <c r="S844" s="236"/>
    </row>
    <row r="845" spans="1:19" ht="12.75">
      <c r="A845" s="245"/>
      <c r="B845" s="245"/>
      <c r="C845" s="243"/>
      <c r="D845" s="243"/>
      <c r="E845" s="244"/>
      <c r="F845" s="243"/>
      <c r="G845" s="243"/>
      <c r="H845" s="242"/>
      <c r="I845" s="241"/>
      <c r="J845" s="241"/>
      <c r="K845" s="241"/>
      <c r="L845" s="240"/>
      <c r="M845" s="239"/>
      <c r="N845" s="238"/>
      <c r="O845" s="238"/>
      <c r="P845" s="237"/>
      <c r="Q845" s="236"/>
      <c r="R845" s="236"/>
      <c r="S845" s="236"/>
    </row>
    <row r="846" spans="1:19" ht="12.75">
      <c r="A846" s="245"/>
      <c r="B846" s="245"/>
      <c r="C846" s="243"/>
      <c r="D846" s="243"/>
      <c r="E846" s="244"/>
      <c r="F846" s="243"/>
      <c r="G846" s="243"/>
      <c r="H846" s="242"/>
      <c r="I846" s="241"/>
      <c r="J846" s="241"/>
      <c r="K846" s="241"/>
      <c r="L846" s="240"/>
      <c r="M846" s="239"/>
      <c r="N846" s="238"/>
      <c r="O846" s="238"/>
      <c r="P846" s="237"/>
      <c r="Q846" s="236"/>
      <c r="R846" s="236"/>
      <c r="S846" s="236"/>
    </row>
    <row r="847" spans="1:19" ht="12.75">
      <c r="A847" s="245"/>
      <c r="B847" s="245"/>
      <c r="C847" s="243"/>
      <c r="D847" s="243"/>
      <c r="E847" s="244"/>
      <c r="F847" s="243"/>
      <c r="G847" s="243"/>
      <c r="H847" s="242"/>
      <c r="I847" s="241"/>
      <c r="J847" s="241"/>
      <c r="K847" s="241"/>
      <c r="L847" s="240"/>
      <c r="M847" s="239"/>
      <c r="N847" s="238"/>
      <c r="O847" s="238"/>
      <c r="P847" s="237"/>
      <c r="Q847" s="236"/>
      <c r="R847" s="236"/>
      <c r="S847" s="236"/>
    </row>
    <row r="848" spans="1:19" ht="12.75">
      <c r="A848" s="245"/>
      <c r="B848" s="245"/>
      <c r="C848" s="243"/>
      <c r="D848" s="243"/>
      <c r="E848" s="244"/>
      <c r="F848" s="243"/>
      <c r="G848" s="243"/>
      <c r="H848" s="242"/>
      <c r="I848" s="241"/>
      <c r="J848" s="241"/>
      <c r="K848" s="241"/>
      <c r="L848" s="240"/>
      <c r="M848" s="239"/>
      <c r="N848" s="238"/>
      <c r="O848" s="238"/>
      <c r="P848" s="237"/>
      <c r="Q848" s="236"/>
      <c r="R848" s="236"/>
      <c r="S848" s="236"/>
    </row>
    <row r="849" spans="1:19" ht="12.75">
      <c r="A849" s="245"/>
      <c r="B849" s="245"/>
      <c r="C849" s="243"/>
      <c r="D849" s="243"/>
      <c r="E849" s="244"/>
      <c r="F849" s="243"/>
      <c r="G849" s="243"/>
      <c r="H849" s="242"/>
      <c r="I849" s="241"/>
      <c r="J849" s="241"/>
      <c r="K849" s="241"/>
      <c r="L849" s="240"/>
      <c r="M849" s="239"/>
      <c r="N849" s="238"/>
      <c r="O849" s="238"/>
      <c r="P849" s="237"/>
      <c r="Q849" s="236"/>
      <c r="R849" s="236"/>
      <c r="S849" s="236"/>
    </row>
    <row r="850" spans="1:19" ht="12.75">
      <c r="A850" s="245"/>
      <c r="B850" s="245"/>
      <c r="C850" s="243"/>
      <c r="D850" s="243"/>
      <c r="E850" s="244"/>
      <c r="F850" s="243"/>
      <c r="G850" s="243"/>
      <c r="H850" s="242"/>
      <c r="I850" s="241"/>
      <c r="J850" s="241"/>
      <c r="K850" s="241"/>
      <c r="L850" s="240"/>
      <c r="M850" s="239"/>
      <c r="N850" s="238"/>
      <c r="O850" s="238"/>
      <c r="P850" s="237"/>
      <c r="Q850" s="236"/>
      <c r="R850" s="236"/>
      <c r="S850" s="236"/>
    </row>
    <row r="851" spans="1:19" ht="12.75">
      <c r="A851" s="245"/>
      <c r="B851" s="245"/>
      <c r="C851" s="243"/>
      <c r="D851" s="243"/>
      <c r="E851" s="244"/>
      <c r="F851" s="243"/>
      <c r="G851" s="243"/>
      <c r="H851" s="242"/>
      <c r="I851" s="241"/>
      <c r="J851" s="241"/>
      <c r="K851" s="241"/>
      <c r="L851" s="240"/>
      <c r="M851" s="239"/>
      <c r="N851" s="238"/>
      <c r="O851" s="238"/>
      <c r="P851" s="237"/>
      <c r="Q851" s="236"/>
      <c r="R851" s="236"/>
      <c r="S851" s="236"/>
    </row>
    <row r="852" spans="1:19" ht="12.75">
      <c r="A852" s="245"/>
      <c r="B852" s="245"/>
      <c r="C852" s="243"/>
      <c r="D852" s="243"/>
      <c r="E852" s="244"/>
      <c r="F852" s="243"/>
      <c r="G852" s="243"/>
      <c r="H852" s="242"/>
      <c r="I852" s="241"/>
      <c r="J852" s="241"/>
      <c r="K852" s="241"/>
      <c r="L852" s="240"/>
      <c r="M852" s="239"/>
      <c r="N852" s="238"/>
      <c r="O852" s="238"/>
      <c r="P852" s="237"/>
      <c r="Q852" s="236"/>
      <c r="R852" s="236"/>
      <c r="S852" s="236"/>
    </row>
    <row r="853" spans="1:19" ht="12.75">
      <c r="A853" s="245"/>
      <c r="B853" s="245"/>
      <c r="C853" s="243"/>
      <c r="D853" s="243"/>
      <c r="E853" s="244"/>
      <c r="F853" s="243"/>
      <c r="G853" s="243"/>
      <c r="H853" s="242"/>
      <c r="I853" s="241"/>
      <c r="J853" s="241"/>
      <c r="K853" s="241"/>
      <c r="L853" s="240"/>
      <c r="M853" s="239"/>
      <c r="N853" s="238"/>
      <c r="O853" s="238"/>
      <c r="P853" s="237"/>
      <c r="Q853" s="236"/>
      <c r="R853" s="236"/>
      <c r="S853" s="236"/>
    </row>
    <row r="854" spans="1:19" ht="12.75">
      <c r="A854" s="245"/>
      <c r="B854" s="245"/>
      <c r="C854" s="243"/>
      <c r="D854" s="243"/>
      <c r="E854" s="244"/>
      <c r="F854" s="243"/>
      <c r="G854" s="243"/>
      <c r="H854" s="242"/>
      <c r="I854" s="241"/>
      <c r="J854" s="241"/>
      <c r="K854" s="241"/>
      <c r="L854" s="240"/>
      <c r="M854" s="239"/>
      <c r="N854" s="238"/>
      <c r="O854" s="238"/>
      <c r="P854" s="237"/>
      <c r="Q854" s="236"/>
      <c r="R854" s="236"/>
      <c r="S854" s="236"/>
    </row>
    <row r="855" spans="1:19" ht="12.75">
      <c r="A855" s="245"/>
      <c r="B855" s="245"/>
      <c r="C855" s="243"/>
      <c r="D855" s="243"/>
      <c r="E855" s="244"/>
      <c r="F855" s="243"/>
      <c r="G855" s="243"/>
      <c r="H855" s="242"/>
      <c r="I855" s="241"/>
      <c r="J855" s="241"/>
      <c r="K855" s="241"/>
      <c r="L855" s="240"/>
      <c r="M855" s="239"/>
      <c r="N855" s="238"/>
      <c r="O855" s="238"/>
      <c r="P855" s="237"/>
      <c r="Q855" s="236"/>
      <c r="R855" s="236"/>
      <c r="S855" s="236"/>
    </row>
    <row r="856" spans="1:19" ht="12.75">
      <c r="A856" s="245"/>
      <c r="B856" s="245"/>
      <c r="C856" s="243"/>
      <c r="D856" s="243"/>
      <c r="E856" s="244"/>
      <c r="F856" s="243"/>
      <c r="G856" s="243"/>
      <c r="H856" s="242"/>
      <c r="I856" s="241"/>
      <c r="J856" s="241"/>
      <c r="K856" s="241"/>
      <c r="L856" s="240"/>
      <c r="M856" s="239"/>
      <c r="N856" s="238"/>
      <c r="O856" s="238"/>
      <c r="P856" s="237"/>
      <c r="Q856" s="236"/>
      <c r="R856" s="236"/>
      <c r="S856" s="236"/>
    </row>
    <row r="857" spans="1:19" ht="12.75">
      <c r="A857" s="245"/>
      <c r="B857" s="245"/>
      <c r="C857" s="243"/>
      <c r="D857" s="243"/>
      <c r="E857" s="244"/>
      <c r="F857" s="243"/>
      <c r="G857" s="243"/>
      <c r="H857" s="242"/>
      <c r="I857" s="241"/>
      <c r="J857" s="241"/>
      <c r="K857" s="241"/>
      <c r="L857" s="240"/>
      <c r="M857" s="239"/>
      <c r="N857" s="238"/>
      <c r="O857" s="238"/>
      <c r="P857" s="237"/>
      <c r="Q857" s="236"/>
      <c r="R857" s="236"/>
      <c r="S857" s="236"/>
    </row>
    <row r="858" spans="1:19" ht="12.75">
      <c r="A858" s="245"/>
      <c r="B858" s="245"/>
      <c r="C858" s="243"/>
      <c r="D858" s="243"/>
      <c r="E858" s="244"/>
      <c r="F858" s="243"/>
      <c r="G858" s="243"/>
      <c r="H858" s="242"/>
      <c r="I858" s="241"/>
      <c r="J858" s="241"/>
      <c r="K858" s="241"/>
      <c r="L858" s="240"/>
      <c r="M858" s="239"/>
      <c r="N858" s="238"/>
      <c r="O858" s="238"/>
      <c r="P858" s="237"/>
      <c r="Q858" s="236"/>
      <c r="R858" s="236"/>
      <c r="S858" s="236"/>
    </row>
    <row r="859" spans="1:19" ht="12.75">
      <c r="A859" s="245"/>
      <c r="B859" s="245"/>
      <c r="C859" s="243"/>
      <c r="D859" s="243"/>
      <c r="E859" s="244"/>
      <c r="F859" s="243"/>
      <c r="G859" s="243"/>
      <c r="H859" s="242"/>
      <c r="I859" s="241"/>
      <c r="J859" s="241"/>
      <c r="K859" s="241"/>
      <c r="L859" s="240"/>
      <c r="M859" s="239"/>
      <c r="N859" s="238"/>
      <c r="O859" s="238"/>
      <c r="P859" s="237"/>
      <c r="Q859" s="236"/>
      <c r="R859" s="236"/>
      <c r="S859" s="236"/>
    </row>
    <row r="860" spans="1:19" ht="12.75">
      <c r="A860" s="245"/>
      <c r="B860" s="245"/>
      <c r="C860" s="243"/>
      <c r="D860" s="243"/>
      <c r="E860" s="244"/>
      <c r="F860" s="243"/>
      <c r="G860" s="243"/>
      <c r="H860" s="242"/>
      <c r="I860" s="241"/>
      <c r="J860" s="241"/>
      <c r="K860" s="241"/>
      <c r="L860" s="240"/>
      <c r="M860" s="239"/>
      <c r="N860" s="238"/>
      <c r="O860" s="238"/>
      <c r="P860" s="237"/>
      <c r="Q860" s="236"/>
      <c r="R860" s="236"/>
      <c r="S860" s="236"/>
    </row>
    <row r="861" spans="1:19" ht="12.75">
      <c r="A861" s="245"/>
      <c r="B861" s="245"/>
      <c r="C861" s="243"/>
      <c r="D861" s="243"/>
      <c r="E861" s="244"/>
      <c r="F861" s="243"/>
      <c r="G861" s="243"/>
      <c r="H861" s="242"/>
      <c r="I861" s="241"/>
      <c r="J861" s="241"/>
      <c r="K861" s="241"/>
      <c r="L861" s="240"/>
      <c r="M861" s="239"/>
      <c r="N861" s="238"/>
      <c r="O861" s="238"/>
      <c r="P861" s="237"/>
      <c r="Q861" s="236"/>
      <c r="R861" s="236"/>
      <c r="S861" s="236"/>
    </row>
    <row r="862" spans="1:19" ht="12.75">
      <c r="A862" s="245"/>
      <c r="B862" s="245"/>
      <c r="C862" s="243"/>
      <c r="D862" s="243"/>
      <c r="E862" s="244"/>
      <c r="F862" s="243"/>
      <c r="G862" s="243"/>
      <c r="H862" s="242"/>
      <c r="I862" s="241"/>
      <c r="J862" s="241"/>
      <c r="K862" s="241"/>
      <c r="L862" s="240"/>
      <c r="M862" s="239"/>
      <c r="N862" s="238"/>
      <c r="O862" s="238"/>
      <c r="P862" s="237"/>
      <c r="Q862" s="236"/>
      <c r="R862" s="236"/>
      <c r="S862" s="236"/>
    </row>
    <row r="863" spans="1:19" ht="12.75">
      <c r="A863" s="245"/>
      <c r="B863" s="245"/>
      <c r="C863" s="243"/>
      <c r="D863" s="243"/>
      <c r="E863" s="244"/>
      <c r="F863" s="243"/>
      <c r="G863" s="243"/>
      <c r="H863" s="242"/>
      <c r="I863" s="241"/>
      <c r="J863" s="241"/>
      <c r="K863" s="241"/>
      <c r="L863" s="240"/>
      <c r="M863" s="239"/>
      <c r="N863" s="238"/>
      <c r="O863" s="238"/>
      <c r="P863" s="237"/>
      <c r="Q863" s="236"/>
      <c r="R863" s="236"/>
      <c r="S863" s="236"/>
    </row>
    <row r="864" spans="1:19" ht="12.75">
      <c r="A864" s="245"/>
      <c r="B864" s="245"/>
      <c r="C864" s="243"/>
      <c r="D864" s="243"/>
      <c r="E864" s="244"/>
      <c r="F864" s="243"/>
      <c r="G864" s="243"/>
      <c r="H864" s="242"/>
      <c r="I864" s="241"/>
      <c r="J864" s="241"/>
      <c r="K864" s="241"/>
      <c r="L864" s="240"/>
      <c r="M864" s="239"/>
      <c r="N864" s="238"/>
      <c r="O864" s="238"/>
      <c r="P864" s="237"/>
      <c r="Q864" s="236"/>
      <c r="R864" s="236"/>
      <c r="S864" s="236"/>
    </row>
    <row r="865" spans="1:19" ht="12.75">
      <c r="A865" s="245"/>
      <c r="B865" s="245"/>
      <c r="C865" s="243"/>
      <c r="D865" s="243"/>
      <c r="E865" s="244"/>
      <c r="F865" s="243"/>
      <c r="G865" s="243"/>
      <c r="H865" s="242"/>
      <c r="I865" s="241"/>
      <c r="J865" s="241"/>
      <c r="K865" s="241"/>
      <c r="L865" s="240"/>
      <c r="M865" s="239"/>
      <c r="N865" s="238"/>
      <c r="O865" s="238"/>
      <c r="P865" s="237"/>
      <c r="Q865" s="236"/>
      <c r="R865" s="236"/>
      <c r="S865" s="236"/>
    </row>
    <row r="866" spans="1:19" ht="12.75">
      <c r="A866" s="245"/>
      <c r="B866" s="245"/>
      <c r="C866" s="243"/>
      <c r="D866" s="243"/>
      <c r="E866" s="244"/>
      <c r="F866" s="243"/>
      <c r="G866" s="243"/>
      <c r="H866" s="242"/>
      <c r="I866" s="241"/>
      <c r="J866" s="241"/>
      <c r="K866" s="241"/>
      <c r="L866" s="240"/>
      <c r="M866" s="239"/>
      <c r="N866" s="238"/>
      <c r="O866" s="238"/>
      <c r="P866" s="237"/>
      <c r="Q866" s="236"/>
      <c r="R866" s="236"/>
      <c r="S866" s="236"/>
    </row>
    <row r="867" spans="1:19" ht="12.75">
      <c r="A867" s="245"/>
      <c r="B867" s="245"/>
      <c r="C867" s="243"/>
      <c r="D867" s="243"/>
      <c r="E867" s="244"/>
      <c r="F867" s="243"/>
      <c r="G867" s="243"/>
      <c r="H867" s="242"/>
      <c r="I867" s="241"/>
      <c r="J867" s="241"/>
      <c r="K867" s="241"/>
      <c r="L867" s="240"/>
      <c r="M867" s="239"/>
      <c r="N867" s="238"/>
      <c r="O867" s="238"/>
      <c r="P867" s="237"/>
      <c r="Q867" s="236"/>
      <c r="R867" s="236"/>
      <c r="S867" s="236"/>
    </row>
    <row r="868" spans="1:19" ht="12.75">
      <c r="A868" s="245"/>
      <c r="B868" s="245"/>
      <c r="C868" s="243"/>
      <c r="D868" s="243"/>
      <c r="E868" s="244"/>
      <c r="F868" s="243"/>
      <c r="G868" s="243"/>
      <c r="H868" s="242"/>
      <c r="I868" s="241"/>
      <c r="J868" s="241"/>
      <c r="K868" s="241"/>
      <c r="L868" s="240"/>
      <c r="M868" s="239"/>
      <c r="N868" s="238"/>
      <c r="O868" s="238"/>
      <c r="P868" s="237"/>
      <c r="Q868" s="236"/>
      <c r="R868" s="236"/>
      <c r="S868" s="236"/>
    </row>
    <row r="869" spans="1:19" ht="12.75">
      <c r="A869" s="245"/>
      <c r="B869" s="245"/>
      <c r="C869" s="243"/>
      <c r="D869" s="243"/>
      <c r="E869" s="244"/>
      <c r="F869" s="243"/>
      <c r="G869" s="243"/>
      <c r="H869" s="242"/>
      <c r="I869" s="241"/>
      <c r="J869" s="241"/>
      <c r="K869" s="241"/>
      <c r="L869" s="240"/>
      <c r="M869" s="239"/>
      <c r="N869" s="238"/>
      <c r="O869" s="238"/>
      <c r="P869" s="237"/>
      <c r="Q869" s="236"/>
      <c r="R869" s="236"/>
      <c r="S869" s="236"/>
    </row>
    <row r="870" spans="1:19" ht="12.75">
      <c r="A870" s="245"/>
      <c r="B870" s="245"/>
      <c r="C870" s="243"/>
      <c r="D870" s="243"/>
      <c r="E870" s="244"/>
      <c r="F870" s="243"/>
      <c r="G870" s="243"/>
      <c r="H870" s="242"/>
      <c r="I870" s="241"/>
      <c r="J870" s="241"/>
      <c r="K870" s="241"/>
      <c r="L870" s="240"/>
      <c r="M870" s="239"/>
      <c r="N870" s="238"/>
      <c r="O870" s="238"/>
      <c r="P870" s="237"/>
      <c r="Q870" s="236"/>
      <c r="R870" s="236"/>
      <c r="S870" s="236"/>
    </row>
    <row r="871" spans="1:19" ht="12.75">
      <c r="A871" s="245"/>
      <c r="B871" s="245"/>
      <c r="C871" s="243"/>
      <c r="D871" s="243"/>
      <c r="E871" s="244"/>
      <c r="F871" s="243"/>
      <c r="G871" s="243"/>
      <c r="H871" s="242"/>
      <c r="I871" s="241"/>
      <c r="J871" s="241"/>
      <c r="K871" s="241"/>
      <c r="L871" s="240"/>
      <c r="M871" s="239"/>
      <c r="N871" s="238"/>
      <c r="O871" s="238"/>
      <c r="P871" s="237"/>
      <c r="Q871" s="236"/>
      <c r="R871" s="236"/>
      <c r="S871" s="236"/>
    </row>
    <row r="872" spans="1:19" ht="12.75">
      <c r="A872" s="245"/>
      <c r="B872" s="245"/>
      <c r="C872" s="243"/>
      <c r="D872" s="243"/>
      <c r="E872" s="244"/>
      <c r="F872" s="243"/>
      <c r="G872" s="243"/>
      <c r="H872" s="242"/>
      <c r="I872" s="241"/>
      <c r="J872" s="241"/>
      <c r="K872" s="241"/>
      <c r="L872" s="240"/>
      <c r="M872" s="239"/>
      <c r="N872" s="238"/>
      <c r="O872" s="238"/>
      <c r="P872" s="237"/>
      <c r="Q872" s="236"/>
      <c r="R872" s="236"/>
      <c r="S872" s="236"/>
    </row>
    <row r="873" spans="1:19" ht="12.75">
      <c r="A873" s="245"/>
      <c r="B873" s="245"/>
      <c r="C873" s="243"/>
      <c r="D873" s="243"/>
      <c r="E873" s="244"/>
      <c r="F873" s="243"/>
      <c r="G873" s="243"/>
      <c r="H873" s="242"/>
      <c r="I873" s="241"/>
      <c r="J873" s="241"/>
      <c r="K873" s="241"/>
      <c r="L873" s="240"/>
      <c r="M873" s="239"/>
      <c r="N873" s="238"/>
      <c r="O873" s="238"/>
      <c r="P873" s="237"/>
      <c r="Q873" s="236"/>
      <c r="R873" s="236"/>
      <c r="S873" s="236"/>
    </row>
    <row r="874" spans="1:19" ht="12.75">
      <c r="A874" s="245"/>
      <c r="B874" s="245"/>
      <c r="C874" s="243"/>
      <c r="D874" s="243"/>
      <c r="E874" s="244"/>
      <c r="F874" s="243"/>
      <c r="G874" s="243"/>
      <c r="H874" s="242"/>
      <c r="I874" s="241"/>
      <c r="J874" s="241"/>
      <c r="K874" s="241"/>
      <c r="L874" s="240"/>
      <c r="M874" s="239"/>
      <c r="N874" s="238"/>
      <c r="O874" s="238"/>
      <c r="P874" s="237"/>
      <c r="Q874" s="236"/>
      <c r="R874" s="236"/>
      <c r="S874" s="236"/>
    </row>
    <row r="875" spans="1:19" ht="12.75">
      <c r="A875" s="245"/>
      <c r="B875" s="245"/>
      <c r="C875" s="243"/>
      <c r="D875" s="243"/>
      <c r="E875" s="244"/>
      <c r="F875" s="243"/>
      <c r="G875" s="243"/>
      <c r="H875" s="242"/>
      <c r="I875" s="241"/>
      <c r="J875" s="241"/>
      <c r="K875" s="241"/>
      <c r="L875" s="240"/>
      <c r="M875" s="239"/>
      <c r="N875" s="238"/>
      <c r="O875" s="238"/>
      <c r="P875" s="237"/>
      <c r="Q875" s="236"/>
      <c r="R875" s="236"/>
      <c r="S875" s="236"/>
    </row>
    <row r="876" spans="1:19" ht="12.75">
      <c r="A876" s="245"/>
      <c r="B876" s="245"/>
      <c r="C876" s="243"/>
      <c r="D876" s="243"/>
      <c r="E876" s="244"/>
      <c r="F876" s="243"/>
      <c r="G876" s="243"/>
      <c r="H876" s="242"/>
      <c r="I876" s="241"/>
      <c r="J876" s="241"/>
      <c r="K876" s="241"/>
      <c r="L876" s="240"/>
      <c r="M876" s="239"/>
      <c r="N876" s="238"/>
      <c r="O876" s="238"/>
      <c r="P876" s="237"/>
      <c r="Q876" s="236"/>
      <c r="R876" s="236"/>
      <c r="S876" s="236"/>
    </row>
    <row r="877" spans="1:19" ht="12.75">
      <c r="A877" s="245"/>
      <c r="B877" s="245"/>
      <c r="C877" s="243"/>
      <c r="D877" s="243"/>
      <c r="E877" s="244"/>
      <c r="F877" s="243"/>
      <c r="G877" s="243"/>
      <c r="H877" s="242"/>
      <c r="I877" s="241"/>
      <c r="J877" s="241"/>
      <c r="K877" s="241"/>
      <c r="L877" s="240"/>
      <c r="M877" s="239"/>
      <c r="N877" s="238"/>
      <c r="O877" s="238"/>
      <c r="P877" s="237"/>
      <c r="Q877" s="236"/>
      <c r="R877" s="236"/>
      <c r="S877" s="236"/>
    </row>
    <row r="878" spans="1:19" ht="12.75">
      <c r="A878" s="245"/>
      <c r="B878" s="245"/>
      <c r="C878" s="243"/>
      <c r="D878" s="243"/>
      <c r="E878" s="244"/>
      <c r="F878" s="243"/>
      <c r="G878" s="243"/>
      <c r="H878" s="242"/>
      <c r="I878" s="241"/>
      <c r="J878" s="241"/>
      <c r="K878" s="241"/>
      <c r="L878" s="240"/>
      <c r="M878" s="239"/>
      <c r="N878" s="238"/>
      <c r="O878" s="238"/>
      <c r="P878" s="237"/>
      <c r="Q878" s="236"/>
      <c r="R878" s="236"/>
      <c r="S878" s="236"/>
    </row>
    <row r="879" spans="1:19" ht="12.75">
      <c r="A879" s="245"/>
      <c r="B879" s="245"/>
      <c r="C879" s="243"/>
      <c r="D879" s="243"/>
      <c r="E879" s="244"/>
      <c r="F879" s="243"/>
      <c r="G879" s="243"/>
      <c r="H879" s="242"/>
      <c r="I879" s="241"/>
      <c r="J879" s="241"/>
      <c r="K879" s="241"/>
      <c r="L879" s="240"/>
      <c r="M879" s="239"/>
      <c r="N879" s="238"/>
      <c r="O879" s="238"/>
      <c r="P879" s="237"/>
      <c r="Q879" s="236"/>
      <c r="R879" s="236"/>
      <c r="S879" s="236"/>
    </row>
    <row r="880" spans="1:19" ht="12.75">
      <c r="A880" s="245"/>
      <c r="B880" s="245"/>
      <c r="C880" s="243"/>
      <c r="D880" s="243"/>
      <c r="E880" s="244"/>
      <c r="F880" s="243"/>
      <c r="G880" s="243"/>
      <c r="H880" s="242"/>
      <c r="I880" s="241"/>
      <c r="J880" s="241"/>
      <c r="K880" s="241"/>
      <c r="L880" s="240"/>
      <c r="M880" s="239"/>
      <c r="N880" s="238"/>
      <c r="O880" s="238"/>
      <c r="P880" s="237"/>
      <c r="Q880" s="236"/>
      <c r="R880" s="236"/>
      <c r="S880" s="236"/>
    </row>
    <row r="881" spans="1:19" ht="12.75">
      <c r="A881" s="245"/>
      <c r="B881" s="245"/>
      <c r="C881" s="243"/>
      <c r="D881" s="243"/>
      <c r="E881" s="244"/>
      <c r="F881" s="243"/>
      <c r="G881" s="243"/>
      <c r="H881" s="242"/>
      <c r="I881" s="241"/>
      <c r="J881" s="241"/>
      <c r="K881" s="241"/>
      <c r="L881" s="240"/>
      <c r="M881" s="239"/>
      <c r="N881" s="238"/>
      <c r="O881" s="238"/>
      <c r="P881" s="237"/>
      <c r="Q881" s="236"/>
      <c r="R881" s="236"/>
      <c r="S881" s="236"/>
    </row>
    <row r="882" spans="1:19" ht="12.75">
      <c r="A882" s="245"/>
      <c r="B882" s="245"/>
      <c r="C882" s="243"/>
      <c r="D882" s="243"/>
      <c r="E882" s="244"/>
      <c r="F882" s="243"/>
      <c r="G882" s="243"/>
      <c r="H882" s="242"/>
      <c r="I882" s="241"/>
      <c r="J882" s="241"/>
      <c r="K882" s="241"/>
      <c r="L882" s="240"/>
      <c r="M882" s="239"/>
      <c r="N882" s="238"/>
      <c r="O882" s="238"/>
      <c r="P882" s="237"/>
      <c r="Q882" s="236"/>
      <c r="R882" s="236"/>
      <c r="S882" s="236"/>
    </row>
    <row r="883" spans="1:19" ht="12.75">
      <c r="A883" s="245"/>
      <c r="B883" s="245"/>
      <c r="C883" s="243"/>
      <c r="D883" s="243"/>
      <c r="E883" s="244"/>
      <c r="F883" s="243"/>
      <c r="G883" s="243"/>
      <c r="H883" s="242"/>
      <c r="I883" s="241"/>
      <c r="J883" s="241"/>
      <c r="K883" s="241"/>
      <c r="L883" s="240"/>
      <c r="M883" s="239"/>
      <c r="N883" s="238"/>
      <c r="O883" s="238"/>
      <c r="P883" s="237"/>
      <c r="Q883" s="236"/>
      <c r="R883" s="236"/>
      <c r="S883" s="236"/>
    </row>
    <row r="884" spans="1:19" ht="12.75">
      <c r="A884" s="245"/>
      <c r="B884" s="245"/>
      <c r="C884" s="243"/>
      <c r="D884" s="243"/>
      <c r="E884" s="244"/>
      <c r="F884" s="243"/>
      <c r="G884" s="243"/>
      <c r="H884" s="242"/>
      <c r="I884" s="241"/>
      <c r="J884" s="241"/>
      <c r="K884" s="241"/>
      <c r="L884" s="240"/>
      <c r="M884" s="239"/>
      <c r="N884" s="238"/>
      <c r="O884" s="238"/>
      <c r="P884" s="237"/>
      <c r="Q884" s="236"/>
      <c r="R884" s="236"/>
      <c r="S884" s="236"/>
    </row>
    <row r="885" spans="1:19" ht="12.75">
      <c r="A885" s="245"/>
      <c r="B885" s="245"/>
      <c r="C885" s="243"/>
      <c r="D885" s="243"/>
      <c r="E885" s="244"/>
      <c r="F885" s="243"/>
      <c r="G885" s="243"/>
      <c r="H885" s="242"/>
      <c r="I885" s="241"/>
      <c r="J885" s="241"/>
      <c r="K885" s="241"/>
      <c r="L885" s="240"/>
      <c r="M885" s="239"/>
      <c r="N885" s="238"/>
      <c r="O885" s="238"/>
      <c r="P885" s="237"/>
      <c r="Q885" s="236"/>
      <c r="R885" s="236"/>
      <c r="S885" s="236"/>
    </row>
    <row r="886" spans="1:19" ht="12.75">
      <c r="A886" s="245"/>
      <c r="B886" s="245"/>
      <c r="C886" s="243"/>
      <c r="D886" s="243"/>
      <c r="E886" s="244"/>
      <c r="F886" s="243"/>
      <c r="G886" s="243"/>
      <c r="H886" s="242"/>
      <c r="I886" s="241"/>
      <c r="J886" s="241"/>
      <c r="K886" s="241"/>
      <c r="L886" s="240"/>
      <c r="M886" s="239"/>
      <c r="N886" s="238"/>
      <c r="O886" s="238"/>
      <c r="P886" s="237"/>
      <c r="Q886" s="236"/>
      <c r="R886" s="236"/>
      <c r="S886" s="236"/>
    </row>
    <row r="887" spans="1:19" ht="12.75">
      <c r="A887" s="245"/>
      <c r="B887" s="245"/>
      <c r="C887" s="243"/>
      <c r="D887" s="243"/>
      <c r="E887" s="244"/>
      <c r="F887" s="243"/>
      <c r="G887" s="243"/>
      <c r="H887" s="242"/>
      <c r="I887" s="241"/>
      <c r="J887" s="241"/>
      <c r="K887" s="241"/>
      <c r="L887" s="240"/>
      <c r="M887" s="239"/>
      <c r="N887" s="238"/>
      <c r="O887" s="238"/>
      <c r="P887" s="237"/>
      <c r="Q887" s="236"/>
      <c r="R887" s="236"/>
      <c r="S887" s="236"/>
    </row>
    <row r="888" spans="1:19" ht="12.75">
      <c r="A888" s="245"/>
      <c r="B888" s="245"/>
      <c r="C888" s="243"/>
      <c r="D888" s="243"/>
      <c r="E888" s="244"/>
      <c r="F888" s="243"/>
      <c r="G888" s="243"/>
      <c r="H888" s="242"/>
      <c r="I888" s="241"/>
      <c r="J888" s="241"/>
      <c r="K888" s="241"/>
      <c r="L888" s="240"/>
      <c r="M888" s="239"/>
      <c r="N888" s="238"/>
      <c r="O888" s="238"/>
      <c r="P888" s="237"/>
      <c r="Q888" s="236"/>
      <c r="R888" s="236"/>
      <c r="S888" s="236"/>
    </row>
    <row r="889" spans="1:19" ht="12.75">
      <c r="A889" s="245"/>
      <c r="B889" s="245"/>
      <c r="C889" s="243"/>
      <c r="D889" s="243"/>
      <c r="E889" s="244"/>
      <c r="F889" s="243"/>
      <c r="G889" s="243"/>
      <c r="H889" s="242"/>
      <c r="I889" s="241"/>
      <c r="J889" s="241"/>
      <c r="K889" s="241"/>
      <c r="L889" s="240"/>
      <c r="M889" s="239"/>
      <c r="N889" s="238"/>
      <c r="O889" s="238"/>
      <c r="P889" s="237"/>
      <c r="Q889" s="236"/>
      <c r="R889" s="236"/>
      <c r="S889" s="236"/>
    </row>
    <row r="890" spans="1:19" ht="12.75">
      <c r="A890" s="245"/>
      <c r="B890" s="245"/>
      <c r="C890" s="243"/>
      <c r="D890" s="243"/>
      <c r="E890" s="244"/>
      <c r="F890" s="243"/>
      <c r="G890" s="243"/>
      <c r="H890" s="242"/>
      <c r="I890" s="241"/>
      <c r="J890" s="241"/>
      <c r="K890" s="241"/>
      <c r="L890" s="240"/>
      <c r="M890" s="239"/>
      <c r="N890" s="238"/>
      <c r="O890" s="238"/>
      <c r="P890" s="237"/>
      <c r="Q890" s="236"/>
      <c r="R890" s="236"/>
      <c r="S890" s="236"/>
    </row>
    <row r="891" spans="1:19" ht="12.75">
      <c r="A891" s="245"/>
      <c r="B891" s="245"/>
      <c r="C891" s="243"/>
      <c r="D891" s="243"/>
      <c r="E891" s="244"/>
      <c r="F891" s="243"/>
      <c r="G891" s="243"/>
      <c r="H891" s="242"/>
      <c r="I891" s="241"/>
      <c r="J891" s="241"/>
      <c r="K891" s="241"/>
      <c r="L891" s="240"/>
      <c r="M891" s="239"/>
      <c r="N891" s="238"/>
      <c r="O891" s="238"/>
      <c r="P891" s="237"/>
      <c r="Q891" s="236"/>
      <c r="R891" s="236"/>
      <c r="S891" s="236"/>
    </row>
    <row r="892" spans="1:19" ht="12.75">
      <c r="A892" s="245"/>
      <c r="B892" s="245"/>
      <c r="C892" s="243"/>
      <c r="D892" s="243"/>
      <c r="E892" s="244"/>
      <c r="F892" s="243"/>
      <c r="G892" s="243"/>
      <c r="H892" s="242"/>
      <c r="I892" s="241"/>
      <c r="J892" s="241"/>
      <c r="K892" s="241"/>
      <c r="L892" s="240"/>
      <c r="M892" s="239"/>
      <c r="N892" s="238"/>
      <c r="O892" s="238"/>
      <c r="P892" s="237"/>
      <c r="Q892" s="236"/>
      <c r="R892" s="236"/>
      <c r="S892" s="236"/>
    </row>
    <row r="893" spans="1:19" ht="12.75">
      <c r="A893" s="245"/>
      <c r="B893" s="245"/>
      <c r="C893" s="243"/>
      <c r="D893" s="243"/>
      <c r="E893" s="244"/>
      <c r="F893" s="243"/>
      <c r="G893" s="243"/>
      <c r="H893" s="242"/>
      <c r="I893" s="241"/>
      <c r="J893" s="241"/>
      <c r="K893" s="241"/>
      <c r="L893" s="240"/>
      <c r="M893" s="239"/>
      <c r="N893" s="238"/>
      <c r="O893" s="238"/>
      <c r="P893" s="237"/>
      <c r="Q893" s="236"/>
      <c r="R893" s="236"/>
      <c r="S893" s="236"/>
    </row>
    <row r="894" spans="1:19" ht="12.75">
      <c r="A894" s="245"/>
      <c r="B894" s="245"/>
      <c r="C894" s="243"/>
      <c r="D894" s="243"/>
      <c r="E894" s="244"/>
      <c r="F894" s="243"/>
      <c r="G894" s="243"/>
      <c r="H894" s="242"/>
      <c r="I894" s="241"/>
      <c r="J894" s="241"/>
      <c r="K894" s="241"/>
      <c r="L894" s="240"/>
      <c r="M894" s="239"/>
      <c r="N894" s="238"/>
      <c r="O894" s="238"/>
      <c r="P894" s="237"/>
      <c r="Q894" s="236"/>
      <c r="R894" s="236"/>
      <c r="S894" s="236"/>
    </row>
    <row r="895" spans="1:19" ht="12.75">
      <c r="A895" s="245"/>
      <c r="B895" s="245"/>
      <c r="C895" s="243"/>
      <c r="D895" s="243"/>
      <c r="E895" s="244"/>
      <c r="F895" s="243"/>
      <c r="G895" s="243"/>
      <c r="H895" s="242"/>
      <c r="I895" s="241"/>
      <c r="J895" s="241"/>
      <c r="K895" s="241"/>
      <c r="L895" s="240"/>
      <c r="M895" s="239"/>
      <c r="N895" s="238"/>
      <c r="O895" s="238"/>
      <c r="P895" s="237"/>
      <c r="Q895" s="236"/>
      <c r="R895" s="236"/>
      <c r="S895" s="236"/>
    </row>
    <row r="896" spans="1:19" ht="12.75">
      <c r="A896" s="245"/>
      <c r="B896" s="245"/>
      <c r="C896" s="243"/>
      <c r="D896" s="243"/>
      <c r="E896" s="244"/>
      <c r="F896" s="243"/>
      <c r="G896" s="243"/>
      <c r="H896" s="242"/>
      <c r="I896" s="241"/>
      <c r="J896" s="241"/>
      <c r="K896" s="241"/>
      <c r="L896" s="240"/>
      <c r="M896" s="239"/>
      <c r="N896" s="238"/>
      <c r="O896" s="238"/>
      <c r="P896" s="237"/>
      <c r="Q896" s="236"/>
      <c r="R896" s="236"/>
      <c r="S896" s="236"/>
    </row>
    <row r="897" spans="1:19" ht="12.75">
      <c r="A897" s="245"/>
      <c r="B897" s="245"/>
      <c r="C897" s="243"/>
      <c r="D897" s="243"/>
      <c r="E897" s="244"/>
      <c r="F897" s="243"/>
      <c r="G897" s="243"/>
      <c r="H897" s="242"/>
      <c r="I897" s="241"/>
      <c r="J897" s="241"/>
      <c r="K897" s="241"/>
      <c r="L897" s="240"/>
      <c r="M897" s="239"/>
      <c r="N897" s="238"/>
      <c r="O897" s="238"/>
      <c r="P897" s="237"/>
      <c r="Q897" s="236"/>
      <c r="R897" s="236"/>
      <c r="S897" s="236"/>
    </row>
    <row r="898" spans="1:19" ht="12.75">
      <c r="A898" s="245"/>
      <c r="B898" s="245"/>
      <c r="C898" s="243"/>
      <c r="D898" s="243"/>
      <c r="E898" s="244"/>
      <c r="F898" s="243"/>
      <c r="G898" s="243"/>
      <c r="H898" s="242"/>
      <c r="I898" s="241"/>
      <c r="J898" s="241"/>
      <c r="K898" s="241"/>
      <c r="L898" s="240"/>
      <c r="M898" s="239"/>
      <c r="N898" s="238"/>
      <c r="O898" s="238"/>
      <c r="P898" s="237"/>
      <c r="Q898" s="236"/>
      <c r="R898" s="236"/>
      <c r="S898" s="236"/>
    </row>
    <row r="899" spans="1:19" ht="12.75">
      <c r="A899" s="245"/>
      <c r="B899" s="245"/>
      <c r="C899" s="243"/>
      <c r="D899" s="243"/>
      <c r="E899" s="244"/>
      <c r="F899" s="243"/>
      <c r="G899" s="243"/>
      <c r="H899" s="242"/>
      <c r="I899" s="241"/>
      <c r="J899" s="241"/>
      <c r="K899" s="241"/>
      <c r="L899" s="240"/>
      <c r="M899" s="239"/>
      <c r="N899" s="238"/>
      <c r="O899" s="238"/>
      <c r="P899" s="237"/>
      <c r="Q899" s="236"/>
      <c r="R899" s="236"/>
      <c r="S899" s="236"/>
    </row>
    <row r="900" spans="1:19" ht="12.75">
      <c r="A900" s="245"/>
      <c r="B900" s="245"/>
      <c r="C900" s="243"/>
      <c r="D900" s="243"/>
      <c r="E900" s="244"/>
      <c r="F900" s="243"/>
      <c r="G900" s="243"/>
      <c r="H900" s="242"/>
      <c r="I900" s="241"/>
      <c r="J900" s="241"/>
      <c r="K900" s="241"/>
      <c r="L900" s="240"/>
      <c r="M900" s="239"/>
      <c r="N900" s="238"/>
      <c r="O900" s="238"/>
      <c r="P900" s="237"/>
      <c r="Q900" s="236"/>
      <c r="R900" s="236"/>
      <c r="S900" s="236"/>
    </row>
    <row r="901" spans="1:19" ht="12.75">
      <c r="A901" s="245"/>
      <c r="B901" s="245"/>
      <c r="C901" s="243"/>
      <c r="D901" s="243"/>
      <c r="E901" s="244"/>
      <c r="F901" s="243"/>
      <c r="G901" s="243"/>
      <c r="H901" s="242"/>
      <c r="I901" s="241"/>
      <c r="J901" s="241"/>
      <c r="K901" s="241"/>
      <c r="L901" s="240"/>
      <c r="M901" s="239"/>
      <c r="N901" s="238"/>
      <c r="O901" s="238"/>
      <c r="P901" s="237"/>
      <c r="Q901" s="236"/>
      <c r="R901" s="236"/>
      <c r="S901" s="236"/>
    </row>
    <row r="902" spans="1:19" ht="12.75">
      <c r="A902" s="245"/>
      <c r="B902" s="245"/>
      <c r="C902" s="243"/>
      <c r="D902" s="243"/>
      <c r="E902" s="244"/>
      <c r="F902" s="243"/>
      <c r="G902" s="243"/>
      <c r="H902" s="242"/>
      <c r="I902" s="241"/>
      <c r="J902" s="241"/>
      <c r="K902" s="241"/>
      <c r="L902" s="240"/>
      <c r="M902" s="239"/>
      <c r="N902" s="238"/>
      <c r="O902" s="238"/>
      <c r="P902" s="237"/>
      <c r="Q902" s="236"/>
      <c r="R902" s="236"/>
      <c r="S902" s="236"/>
    </row>
    <row r="903" spans="1:19" ht="12.75">
      <c r="A903" s="245"/>
      <c r="B903" s="245"/>
      <c r="C903" s="243"/>
      <c r="D903" s="243"/>
      <c r="E903" s="244"/>
      <c r="F903" s="243"/>
      <c r="G903" s="243"/>
      <c r="H903" s="242"/>
      <c r="I903" s="241"/>
      <c r="J903" s="241"/>
      <c r="K903" s="241"/>
      <c r="L903" s="240"/>
      <c r="M903" s="239"/>
      <c r="N903" s="238"/>
      <c r="O903" s="238"/>
      <c r="P903" s="237"/>
      <c r="Q903" s="236"/>
      <c r="R903" s="236"/>
      <c r="S903" s="236"/>
    </row>
    <row r="904" spans="1:19" ht="12.75">
      <c r="A904" s="245"/>
      <c r="B904" s="245"/>
      <c r="C904" s="243"/>
      <c r="D904" s="243"/>
      <c r="E904" s="244"/>
      <c r="F904" s="243"/>
      <c r="G904" s="243"/>
      <c r="H904" s="242"/>
      <c r="I904" s="241"/>
      <c r="J904" s="241"/>
      <c r="K904" s="241"/>
      <c r="L904" s="240"/>
      <c r="M904" s="239"/>
      <c r="N904" s="238"/>
      <c r="O904" s="238"/>
      <c r="P904" s="237"/>
      <c r="Q904" s="236"/>
      <c r="R904" s="236"/>
      <c r="S904" s="236"/>
    </row>
    <row r="905" spans="1:19" ht="12.75">
      <c r="A905" s="245"/>
      <c r="B905" s="245"/>
      <c r="C905" s="243"/>
      <c r="D905" s="243"/>
      <c r="E905" s="244"/>
      <c r="F905" s="243"/>
      <c r="G905" s="243"/>
      <c r="H905" s="242"/>
      <c r="I905" s="241"/>
      <c r="J905" s="241"/>
      <c r="K905" s="241"/>
      <c r="L905" s="240"/>
      <c r="M905" s="239"/>
      <c r="N905" s="238"/>
      <c r="O905" s="238"/>
      <c r="P905" s="237"/>
      <c r="Q905" s="236"/>
      <c r="R905" s="236"/>
      <c r="S905" s="236"/>
    </row>
    <row r="906" spans="1:19" ht="12.75">
      <c r="A906" s="245"/>
      <c r="B906" s="245"/>
      <c r="C906" s="243"/>
      <c r="D906" s="243"/>
      <c r="E906" s="244"/>
      <c r="F906" s="243"/>
      <c r="G906" s="243"/>
      <c r="H906" s="242"/>
      <c r="I906" s="241"/>
      <c r="J906" s="241"/>
      <c r="K906" s="241"/>
      <c r="L906" s="240"/>
      <c r="M906" s="239"/>
      <c r="N906" s="238"/>
      <c r="O906" s="238"/>
      <c r="P906" s="237"/>
      <c r="Q906" s="236"/>
      <c r="R906" s="236"/>
      <c r="S906" s="236"/>
    </row>
    <row r="907" spans="1:19" ht="12.75">
      <c r="A907" s="245"/>
      <c r="B907" s="245"/>
      <c r="C907" s="243"/>
      <c r="D907" s="243"/>
      <c r="E907" s="244"/>
      <c r="F907" s="243"/>
      <c r="G907" s="243"/>
      <c r="H907" s="242"/>
      <c r="I907" s="241"/>
      <c r="J907" s="241"/>
      <c r="K907" s="241"/>
      <c r="L907" s="240"/>
      <c r="M907" s="239"/>
      <c r="N907" s="238"/>
      <c r="O907" s="238"/>
      <c r="P907" s="237"/>
      <c r="Q907" s="236"/>
      <c r="R907" s="236"/>
      <c r="S907" s="236"/>
    </row>
    <row r="908" spans="1:19" ht="12.75">
      <c r="A908" s="245"/>
      <c r="B908" s="245"/>
      <c r="C908" s="243"/>
      <c r="D908" s="243"/>
      <c r="E908" s="244"/>
      <c r="F908" s="243"/>
      <c r="G908" s="243"/>
      <c r="H908" s="242"/>
      <c r="I908" s="241"/>
      <c r="J908" s="241"/>
      <c r="K908" s="241"/>
      <c r="L908" s="240"/>
      <c r="M908" s="239"/>
      <c r="N908" s="238"/>
      <c r="O908" s="238"/>
      <c r="P908" s="237"/>
      <c r="Q908" s="236"/>
      <c r="R908" s="236"/>
      <c r="S908" s="236"/>
    </row>
    <row r="909" spans="1:19" ht="12.75">
      <c r="A909" s="245"/>
      <c r="B909" s="245"/>
      <c r="C909" s="243"/>
      <c r="D909" s="243"/>
      <c r="E909" s="244"/>
      <c r="F909" s="243"/>
      <c r="G909" s="243"/>
      <c r="H909" s="242"/>
      <c r="I909" s="241"/>
      <c r="J909" s="241"/>
      <c r="K909" s="241"/>
      <c r="L909" s="240"/>
      <c r="M909" s="239"/>
      <c r="N909" s="238"/>
      <c r="O909" s="238"/>
      <c r="P909" s="237"/>
      <c r="Q909" s="236"/>
      <c r="R909" s="236"/>
      <c r="S909" s="236"/>
    </row>
    <row r="910" spans="1:19" ht="12.75">
      <c r="A910" s="245"/>
      <c r="B910" s="245"/>
      <c r="C910" s="243"/>
      <c r="D910" s="243"/>
      <c r="E910" s="244"/>
      <c r="F910" s="243"/>
      <c r="G910" s="243"/>
      <c r="H910" s="242"/>
      <c r="I910" s="241"/>
      <c r="J910" s="241"/>
      <c r="K910" s="241"/>
      <c r="L910" s="240"/>
      <c r="M910" s="239"/>
      <c r="N910" s="238"/>
      <c r="O910" s="238"/>
      <c r="P910" s="237"/>
      <c r="Q910" s="236"/>
      <c r="R910" s="236"/>
      <c r="S910" s="236"/>
    </row>
    <row r="911" spans="1:19" ht="12.75">
      <c r="A911" s="245"/>
      <c r="B911" s="245"/>
      <c r="C911" s="243"/>
      <c r="D911" s="243"/>
      <c r="E911" s="244"/>
      <c r="F911" s="243"/>
      <c r="G911" s="243"/>
      <c r="H911" s="242"/>
      <c r="I911" s="241"/>
      <c r="J911" s="241"/>
      <c r="K911" s="241"/>
      <c r="L911" s="240"/>
      <c r="M911" s="239"/>
      <c r="N911" s="238"/>
      <c r="O911" s="238"/>
      <c r="P911" s="237"/>
      <c r="Q911" s="236"/>
      <c r="R911" s="236"/>
      <c r="S911" s="236"/>
    </row>
    <row r="912" spans="1:19" ht="12.75">
      <c r="A912" s="245"/>
      <c r="B912" s="245"/>
      <c r="C912" s="243"/>
      <c r="D912" s="243"/>
      <c r="E912" s="244"/>
      <c r="F912" s="243"/>
      <c r="G912" s="243"/>
      <c r="H912" s="242"/>
      <c r="I912" s="241"/>
      <c r="J912" s="241"/>
      <c r="K912" s="241"/>
      <c r="L912" s="240"/>
      <c r="M912" s="239"/>
      <c r="N912" s="238"/>
      <c r="O912" s="238"/>
      <c r="P912" s="237"/>
      <c r="Q912" s="236"/>
      <c r="R912" s="236"/>
      <c r="S912" s="236"/>
    </row>
    <row r="913" spans="1:19" ht="12.75">
      <c r="A913" s="245"/>
      <c r="B913" s="245"/>
      <c r="C913" s="243"/>
      <c r="D913" s="243"/>
      <c r="E913" s="244"/>
      <c r="F913" s="243"/>
      <c r="G913" s="243"/>
      <c r="H913" s="242"/>
      <c r="I913" s="241"/>
      <c r="J913" s="241"/>
      <c r="K913" s="241"/>
      <c r="L913" s="240"/>
      <c r="M913" s="239"/>
      <c r="N913" s="238"/>
      <c r="O913" s="238"/>
      <c r="P913" s="237"/>
      <c r="Q913" s="236"/>
      <c r="R913" s="236"/>
      <c r="S913" s="236"/>
    </row>
    <row r="914" spans="1:19" ht="12.75">
      <c r="A914" s="245"/>
      <c r="B914" s="245"/>
      <c r="C914" s="243"/>
      <c r="D914" s="243"/>
      <c r="E914" s="244"/>
      <c r="F914" s="243"/>
      <c r="G914" s="243"/>
      <c r="H914" s="242"/>
      <c r="I914" s="241"/>
      <c r="J914" s="241"/>
      <c r="K914" s="241"/>
      <c r="L914" s="240"/>
      <c r="M914" s="239"/>
      <c r="N914" s="238"/>
      <c r="O914" s="238"/>
      <c r="P914" s="237"/>
      <c r="Q914" s="236"/>
      <c r="R914" s="236"/>
      <c r="S914" s="236"/>
    </row>
    <row r="915" spans="1:19" ht="12.75">
      <c r="A915" s="245"/>
      <c r="B915" s="245"/>
      <c r="C915" s="243"/>
      <c r="D915" s="243"/>
      <c r="E915" s="244"/>
      <c r="F915" s="243"/>
      <c r="G915" s="243"/>
      <c r="H915" s="242"/>
      <c r="I915" s="241"/>
      <c r="J915" s="241"/>
      <c r="K915" s="241"/>
      <c r="L915" s="240"/>
      <c r="M915" s="239"/>
      <c r="N915" s="238"/>
      <c r="O915" s="238"/>
      <c r="P915" s="237"/>
      <c r="Q915" s="236"/>
      <c r="R915" s="236"/>
      <c r="S915" s="236"/>
    </row>
    <row r="916" spans="1:19" ht="12.75">
      <c r="A916" s="245"/>
      <c r="B916" s="245"/>
      <c r="C916" s="243"/>
      <c r="D916" s="243"/>
      <c r="E916" s="244"/>
      <c r="F916" s="243"/>
      <c r="G916" s="243"/>
      <c r="H916" s="242"/>
      <c r="I916" s="241"/>
      <c r="J916" s="241"/>
      <c r="K916" s="241"/>
      <c r="L916" s="240"/>
      <c r="M916" s="239"/>
      <c r="N916" s="238"/>
      <c r="O916" s="238"/>
      <c r="P916" s="237"/>
      <c r="Q916" s="236"/>
      <c r="R916" s="236"/>
      <c r="S916" s="236"/>
    </row>
    <row r="917" spans="1:19" ht="12.75">
      <c r="A917" s="245"/>
      <c r="B917" s="245"/>
      <c r="C917" s="243"/>
      <c r="D917" s="243"/>
      <c r="E917" s="244"/>
      <c r="F917" s="243"/>
      <c r="G917" s="243"/>
      <c r="H917" s="242"/>
      <c r="I917" s="241"/>
      <c r="J917" s="241"/>
      <c r="K917" s="241"/>
      <c r="L917" s="240"/>
      <c r="M917" s="239"/>
      <c r="N917" s="238"/>
      <c r="O917" s="238"/>
      <c r="P917" s="237"/>
      <c r="Q917" s="236"/>
      <c r="R917" s="236"/>
      <c r="S917" s="236"/>
    </row>
    <row r="918" spans="1:19" ht="12.75">
      <c r="A918" s="245"/>
      <c r="B918" s="245"/>
      <c r="C918" s="243"/>
      <c r="D918" s="243"/>
      <c r="E918" s="244"/>
      <c r="F918" s="243"/>
      <c r="G918" s="243"/>
      <c r="H918" s="242"/>
      <c r="I918" s="241"/>
      <c r="J918" s="241"/>
      <c r="K918" s="241"/>
      <c r="L918" s="240"/>
      <c r="M918" s="239"/>
      <c r="N918" s="238"/>
      <c r="O918" s="238"/>
      <c r="P918" s="237"/>
      <c r="Q918" s="236"/>
      <c r="R918" s="236"/>
      <c r="S918" s="236"/>
    </row>
    <row r="919" spans="1:19" ht="12.75">
      <c r="A919" s="245"/>
      <c r="B919" s="245"/>
      <c r="C919" s="243"/>
      <c r="D919" s="243"/>
      <c r="E919" s="244"/>
      <c r="F919" s="243"/>
      <c r="G919" s="243"/>
      <c r="H919" s="242"/>
      <c r="I919" s="241"/>
      <c r="J919" s="241"/>
      <c r="K919" s="241"/>
      <c r="L919" s="240"/>
      <c r="M919" s="239"/>
      <c r="N919" s="238"/>
      <c r="O919" s="238"/>
      <c r="P919" s="237"/>
      <c r="Q919" s="236"/>
      <c r="R919" s="236"/>
      <c r="S919" s="236"/>
    </row>
    <row r="920" spans="1:19" ht="12.75">
      <c r="A920" s="245"/>
      <c r="B920" s="245"/>
      <c r="C920" s="243"/>
      <c r="D920" s="243"/>
      <c r="E920" s="244"/>
      <c r="F920" s="243"/>
      <c r="G920" s="243"/>
      <c r="H920" s="242"/>
      <c r="I920" s="241"/>
      <c r="J920" s="241"/>
      <c r="K920" s="241"/>
      <c r="L920" s="240"/>
      <c r="M920" s="239"/>
      <c r="N920" s="238"/>
      <c r="O920" s="238"/>
      <c r="P920" s="237"/>
      <c r="Q920" s="236"/>
      <c r="R920" s="236"/>
      <c r="S920" s="236"/>
    </row>
    <row r="921" spans="1:19" ht="12.75">
      <c r="A921" s="245"/>
      <c r="B921" s="245"/>
      <c r="C921" s="243"/>
      <c r="D921" s="243"/>
      <c r="E921" s="244"/>
      <c r="F921" s="243"/>
      <c r="G921" s="243"/>
      <c r="H921" s="242"/>
      <c r="I921" s="241"/>
      <c r="J921" s="241"/>
      <c r="K921" s="241"/>
      <c r="L921" s="240"/>
      <c r="M921" s="239"/>
      <c r="N921" s="238"/>
      <c r="O921" s="238"/>
      <c r="P921" s="237"/>
      <c r="Q921" s="236"/>
      <c r="R921" s="236"/>
      <c r="S921" s="236"/>
    </row>
    <row r="922" spans="1:19" ht="12.75">
      <c r="A922" s="245"/>
      <c r="B922" s="245"/>
      <c r="C922" s="243"/>
      <c r="D922" s="243"/>
      <c r="E922" s="244"/>
      <c r="F922" s="243"/>
      <c r="G922" s="243"/>
      <c r="H922" s="242"/>
      <c r="I922" s="241"/>
      <c r="J922" s="241"/>
      <c r="K922" s="241"/>
      <c r="L922" s="240"/>
      <c r="M922" s="239"/>
      <c r="N922" s="238"/>
      <c r="O922" s="238"/>
      <c r="P922" s="237"/>
      <c r="Q922" s="236"/>
      <c r="R922" s="236"/>
      <c r="S922" s="236"/>
    </row>
    <row r="923" spans="1:19" ht="12.75">
      <c r="A923" s="245"/>
      <c r="B923" s="245"/>
      <c r="C923" s="243"/>
      <c r="D923" s="243"/>
      <c r="E923" s="244"/>
      <c r="F923" s="243"/>
      <c r="G923" s="243"/>
      <c r="H923" s="242"/>
      <c r="I923" s="241"/>
      <c r="J923" s="241"/>
      <c r="K923" s="241"/>
      <c r="L923" s="240"/>
      <c r="M923" s="239"/>
      <c r="N923" s="238"/>
      <c r="O923" s="238"/>
      <c r="P923" s="237"/>
      <c r="Q923" s="236"/>
      <c r="R923" s="236"/>
      <c r="S923" s="236"/>
    </row>
    <row r="924" spans="1:19" ht="12.75">
      <c r="A924" s="245"/>
      <c r="B924" s="245"/>
      <c r="C924" s="243"/>
      <c r="D924" s="243"/>
      <c r="E924" s="244"/>
      <c r="F924" s="243"/>
      <c r="G924" s="243"/>
      <c r="H924" s="242"/>
      <c r="I924" s="241"/>
      <c r="J924" s="241"/>
      <c r="K924" s="241"/>
      <c r="L924" s="240"/>
      <c r="M924" s="239"/>
      <c r="N924" s="238"/>
      <c r="O924" s="238"/>
      <c r="P924" s="237"/>
      <c r="Q924" s="236"/>
      <c r="R924" s="236"/>
      <c r="S924" s="236"/>
    </row>
    <row r="925" spans="1:19" ht="12.75">
      <c r="A925" s="245"/>
      <c r="B925" s="245"/>
      <c r="C925" s="243"/>
      <c r="D925" s="243"/>
      <c r="E925" s="244"/>
      <c r="F925" s="243"/>
      <c r="G925" s="243"/>
      <c r="H925" s="242"/>
      <c r="I925" s="241"/>
      <c r="J925" s="241"/>
      <c r="K925" s="241"/>
      <c r="L925" s="240"/>
      <c r="M925" s="239"/>
      <c r="N925" s="238"/>
      <c r="O925" s="238"/>
      <c r="P925" s="237"/>
      <c r="Q925" s="236"/>
      <c r="R925" s="236"/>
      <c r="S925" s="236"/>
    </row>
    <row r="926" spans="1:19" ht="12.75">
      <c r="A926" s="245"/>
      <c r="B926" s="245"/>
      <c r="C926" s="243"/>
      <c r="D926" s="243"/>
      <c r="E926" s="244"/>
      <c r="F926" s="243"/>
      <c r="G926" s="243"/>
      <c r="H926" s="242"/>
      <c r="I926" s="241"/>
      <c r="J926" s="241"/>
      <c r="K926" s="241"/>
      <c r="L926" s="240"/>
      <c r="M926" s="239"/>
      <c r="N926" s="238"/>
      <c r="O926" s="238"/>
      <c r="P926" s="237"/>
      <c r="Q926" s="236"/>
      <c r="R926" s="236"/>
      <c r="S926" s="236"/>
    </row>
    <row r="927" spans="1:19" ht="12.75">
      <c r="A927" s="245"/>
      <c r="B927" s="245"/>
      <c r="C927" s="243"/>
      <c r="D927" s="243"/>
      <c r="E927" s="244"/>
      <c r="F927" s="243"/>
      <c r="G927" s="243"/>
      <c r="H927" s="242"/>
      <c r="I927" s="241"/>
      <c r="J927" s="241"/>
      <c r="K927" s="241"/>
      <c r="L927" s="240"/>
      <c r="M927" s="239"/>
      <c r="N927" s="238"/>
      <c r="O927" s="238"/>
      <c r="P927" s="237"/>
      <c r="Q927" s="236"/>
      <c r="R927" s="236"/>
      <c r="S927" s="236"/>
    </row>
    <row r="928" spans="1:19" ht="12.75">
      <c r="A928" s="245"/>
      <c r="B928" s="245"/>
      <c r="C928" s="243"/>
      <c r="D928" s="243"/>
      <c r="E928" s="244"/>
      <c r="F928" s="243"/>
      <c r="G928" s="243"/>
      <c r="H928" s="242"/>
      <c r="I928" s="241"/>
      <c r="J928" s="241"/>
      <c r="K928" s="241"/>
      <c r="L928" s="240"/>
      <c r="M928" s="239"/>
      <c r="N928" s="238"/>
      <c r="O928" s="238"/>
      <c r="P928" s="237"/>
      <c r="Q928" s="236"/>
      <c r="R928" s="236"/>
      <c r="S928" s="236"/>
    </row>
    <row r="929" spans="1:19" ht="12.75">
      <c r="A929" s="245"/>
      <c r="B929" s="245"/>
      <c r="C929" s="243"/>
      <c r="D929" s="243"/>
      <c r="E929" s="244"/>
      <c r="F929" s="243"/>
      <c r="G929" s="243"/>
      <c r="H929" s="242"/>
      <c r="I929" s="241"/>
      <c r="J929" s="241"/>
      <c r="K929" s="241"/>
      <c r="L929" s="240"/>
      <c r="M929" s="239"/>
      <c r="N929" s="238"/>
      <c r="O929" s="238"/>
      <c r="P929" s="237"/>
      <c r="Q929" s="236"/>
      <c r="R929" s="236"/>
      <c r="S929" s="236"/>
    </row>
    <row r="930" spans="1:19" ht="12.75">
      <c r="A930" s="245"/>
      <c r="B930" s="245"/>
      <c r="C930" s="243"/>
      <c r="D930" s="243"/>
      <c r="E930" s="244"/>
      <c r="F930" s="243"/>
      <c r="G930" s="243"/>
      <c r="H930" s="242"/>
      <c r="I930" s="241"/>
      <c r="J930" s="241"/>
      <c r="K930" s="241"/>
      <c r="L930" s="240"/>
      <c r="M930" s="239"/>
      <c r="N930" s="238"/>
      <c r="O930" s="238"/>
      <c r="P930" s="237"/>
      <c r="Q930" s="236"/>
      <c r="R930" s="236"/>
      <c r="S930" s="236"/>
    </row>
    <row r="931" spans="1:19" ht="12.75">
      <c r="A931" s="245"/>
      <c r="B931" s="245"/>
      <c r="C931" s="243"/>
      <c r="D931" s="243"/>
      <c r="E931" s="244"/>
      <c r="F931" s="243"/>
      <c r="G931" s="243"/>
      <c r="H931" s="242"/>
      <c r="I931" s="241"/>
      <c r="J931" s="241"/>
      <c r="K931" s="241"/>
      <c r="L931" s="240"/>
      <c r="M931" s="239"/>
      <c r="N931" s="238"/>
      <c r="O931" s="238"/>
      <c r="P931" s="237"/>
      <c r="Q931" s="236"/>
      <c r="R931" s="236"/>
      <c r="S931" s="236"/>
    </row>
    <row r="932" spans="1:19" ht="12.75">
      <c r="A932" s="245"/>
      <c r="B932" s="245"/>
      <c r="C932" s="243"/>
      <c r="D932" s="243"/>
      <c r="E932" s="244"/>
      <c r="F932" s="243"/>
      <c r="G932" s="243"/>
      <c r="H932" s="242"/>
      <c r="I932" s="241"/>
      <c r="J932" s="241"/>
      <c r="K932" s="241"/>
      <c r="L932" s="240"/>
      <c r="M932" s="239"/>
      <c r="N932" s="238"/>
      <c r="O932" s="238"/>
      <c r="P932" s="237"/>
      <c r="Q932" s="236"/>
      <c r="R932" s="236"/>
      <c r="S932" s="236"/>
    </row>
    <row r="933" spans="1:19" ht="12.75">
      <c r="A933" s="245"/>
      <c r="B933" s="245"/>
      <c r="C933" s="243"/>
      <c r="D933" s="243"/>
      <c r="E933" s="244"/>
      <c r="F933" s="243"/>
      <c r="G933" s="243"/>
      <c r="H933" s="242"/>
      <c r="I933" s="241"/>
      <c r="J933" s="241"/>
      <c r="K933" s="241"/>
      <c r="L933" s="240"/>
      <c r="M933" s="239"/>
      <c r="N933" s="238"/>
      <c r="O933" s="238"/>
      <c r="P933" s="237"/>
      <c r="Q933" s="236"/>
      <c r="R933" s="236"/>
      <c r="S933" s="236"/>
    </row>
    <row r="934" spans="1:19" ht="12.75">
      <c r="A934" s="245"/>
      <c r="B934" s="245"/>
      <c r="C934" s="243"/>
      <c r="D934" s="243"/>
      <c r="E934" s="244"/>
      <c r="F934" s="243"/>
      <c r="G934" s="243"/>
      <c r="H934" s="242"/>
      <c r="I934" s="241"/>
      <c r="J934" s="241"/>
      <c r="K934" s="241"/>
      <c r="L934" s="240"/>
      <c r="M934" s="239"/>
      <c r="N934" s="238"/>
      <c r="O934" s="238"/>
      <c r="P934" s="237"/>
      <c r="Q934" s="236"/>
      <c r="R934" s="236"/>
      <c r="S934" s="236"/>
    </row>
    <row r="935" spans="1:19" ht="12.75">
      <c r="A935" s="245"/>
      <c r="B935" s="245"/>
      <c r="C935" s="243"/>
      <c r="D935" s="243"/>
      <c r="E935" s="244"/>
      <c r="F935" s="243"/>
      <c r="G935" s="243"/>
      <c r="H935" s="242"/>
      <c r="I935" s="241"/>
      <c r="J935" s="241"/>
      <c r="K935" s="241"/>
      <c r="L935" s="240"/>
      <c r="M935" s="239"/>
      <c r="N935" s="238"/>
      <c r="O935" s="238"/>
      <c r="P935" s="237"/>
      <c r="Q935" s="236"/>
      <c r="R935" s="236"/>
      <c r="S935" s="236"/>
    </row>
    <row r="936" spans="1:19" ht="12.75">
      <c r="A936" s="245"/>
      <c r="B936" s="245"/>
      <c r="C936" s="243"/>
      <c r="D936" s="243"/>
      <c r="E936" s="244"/>
      <c r="F936" s="243"/>
      <c r="G936" s="243"/>
      <c r="H936" s="242"/>
      <c r="I936" s="241"/>
      <c r="J936" s="241"/>
      <c r="K936" s="241"/>
      <c r="L936" s="240"/>
      <c r="M936" s="239"/>
      <c r="N936" s="238"/>
      <c r="O936" s="238"/>
      <c r="P936" s="237"/>
      <c r="Q936" s="236"/>
      <c r="R936" s="236"/>
      <c r="S936" s="236"/>
    </row>
    <row r="937" spans="1:19" ht="12.75">
      <c r="A937" s="245"/>
      <c r="B937" s="245"/>
      <c r="C937" s="243"/>
      <c r="D937" s="243"/>
      <c r="E937" s="244"/>
      <c r="F937" s="243"/>
      <c r="G937" s="243"/>
      <c r="H937" s="242"/>
      <c r="I937" s="241"/>
      <c r="J937" s="241"/>
      <c r="K937" s="241"/>
      <c r="L937" s="240"/>
      <c r="M937" s="239"/>
      <c r="N937" s="238"/>
      <c r="O937" s="238"/>
      <c r="P937" s="237"/>
      <c r="Q937" s="236"/>
      <c r="R937" s="236"/>
      <c r="S937" s="236"/>
    </row>
    <row r="938" spans="1:19" ht="12.75">
      <c r="A938" s="245"/>
      <c r="B938" s="245"/>
      <c r="C938" s="243"/>
      <c r="D938" s="243"/>
      <c r="E938" s="244"/>
      <c r="F938" s="243"/>
      <c r="G938" s="243"/>
      <c r="H938" s="242"/>
      <c r="I938" s="241"/>
      <c r="J938" s="241"/>
      <c r="K938" s="241"/>
      <c r="L938" s="240"/>
      <c r="M938" s="239"/>
      <c r="N938" s="238"/>
      <c r="O938" s="238"/>
      <c r="P938" s="237"/>
      <c r="Q938" s="236"/>
      <c r="R938" s="236"/>
      <c r="S938" s="236"/>
    </row>
    <row r="939" spans="1:19" ht="12.75">
      <c r="A939" s="245"/>
      <c r="B939" s="245"/>
      <c r="C939" s="243"/>
      <c r="D939" s="243"/>
      <c r="E939" s="244"/>
      <c r="F939" s="243"/>
      <c r="G939" s="243"/>
      <c r="H939" s="242"/>
      <c r="I939" s="241"/>
      <c r="J939" s="241"/>
      <c r="K939" s="241"/>
      <c r="L939" s="240"/>
      <c r="M939" s="239"/>
      <c r="N939" s="238"/>
      <c r="O939" s="238"/>
      <c r="P939" s="237"/>
      <c r="Q939" s="236"/>
      <c r="R939" s="236"/>
      <c r="S939" s="236"/>
    </row>
    <row r="940" spans="1:19" ht="12.75">
      <c r="A940" s="245"/>
      <c r="B940" s="245"/>
      <c r="C940" s="243"/>
      <c r="D940" s="243"/>
      <c r="E940" s="244"/>
      <c r="F940" s="243"/>
      <c r="G940" s="243"/>
      <c r="H940" s="242"/>
      <c r="I940" s="241"/>
      <c r="J940" s="241"/>
      <c r="K940" s="241"/>
      <c r="L940" s="240"/>
      <c r="M940" s="239"/>
      <c r="N940" s="238"/>
      <c r="O940" s="238"/>
      <c r="P940" s="237"/>
      <c r="Q940" s="236"/>
      <c r="R940" s="236"/>
      <c r="S940" s="236"/>
    </row>
    <row r="941" spans="1:19" ht="12.75">
      <c r="A941" s="245"/>
      <c r="B941" s="245"/>
      <c r="C941" s="243"/>
      <c r="D941" s="243"/>
      <c r="E941" s="244"/>
      <c r="F941" s="243"/>
      <c r="G941" s="243"/>
      <c r="H941" s="242"/>
      <c r="I941" s="241"/>
      <c r="J941" s="241"/>
      <c r="K941" s="241"/>
      <c r="L941" s="240"/>
      <c r="M941" s="239"/>
      <c r="N941" s="238"/>
      <c r="O941" s="238"/>
      <c r="P941" s="237"/>
      <c r="Q941" s="236"/>
      <c r="R941" s="236"/>
      <c r="S941" s="236"/>
    </row>
    <row r="942" spans="1:19" ht="12.75">
      <c r="A942" s="245"/>
      <c r="B942" s="245"/>
      <c r="C942" s="243"/>
      <c r="D942" s="243"/>
      <c r="E942" s="244"/>
      <c r="F942" s="243"/>
      <c r="G942" s="243"/>
      <c r="H942" s="242"/>
      <c r="I942" s="241"/>
      <c r="J942" s="241"/>
      <c r="K942" s="241"/>
      <c r="L942" s="240"/>
      <c r="M942" s="239"/>
      <c r="N942" s="238"/>
      <c r="O942" s="238"/>
      <c r="P942" s="237"/>
      <c r="Q942" s="236"/>
      <c r="R942" s="236"/>
      <c r="S942" s="236"/>
    </row>
    <row r="943" spans="1:19" ht="12.75">
      <c r="A943" s="245"/>
      <c r="B943" s="245"/>
      <c r="C943" s="243"/>
      <c r="D943" s="243"/>
      <c r="E943" s="244"/>
      <c r="F943" s="243"/>
      <c r="G943" s="243"/>
      <c r="H943" s="242"/>
      <c r="I943" s="241"/>
      <c r="J943" s="241"/>
      <c r="K943" s="241"/>
      <c r="L943" s="240"/>
      <c r="M943" s="239"/>
      <c r="N943" s="238"/>
      <c r="O943" s="238"/>
      <c r="P943" s="237"/>
      <c r="Q943" s="236"/>
      <c r="R943" s="236"/>
      <c r="S943" s="236"/>
    </row>
    <row r="944" spans="1:19" ht="12.75">
      <c r="A944" s="245"/>
      <c r="B944" s="245"/>
      <c r="C944" s="243"/>
      <c r="D944" s="243"/>
      <c r="E944" s="244"/>
      <c r="F944" s="243"/>
      <c r="G944" s="243"/>
      <c r="H944" s="242"/>
      <c r="I944" s="241"/>
      <c r="J944" s="241"/>
      <c r="K944" s="241"/>
      <c r="L944" s="240"/>
      <c r="M944" s="239"/>
      <c r="N944" s="238"/>
      <c r="O944" s="238"/>
      <c r="P944" s="237"/>
      <c r="Q944" s="236"/>
      <c r="R944" s="236"/>
      <c r="S944" s="236"/>
    </row>
    <row r="945" spans="1:19" ht="12.75">
      <c r="A945" s="245"/>
      <c r="B945" s="245"/>
      <c r="C945" s="243"/>
      <c r="D945" s="243"/>
      <c r="E945" s="244"/>
      <c r="F945" s="243"/>
      <c r="G945" s="243"/>
      <c r="H945" s="242"/>
      <c r="I945" s="241"/>
      <c r="J945" s="241"/>
      <c r="K945" s="241"/>
      <c r="L945" s="240"/>
      <c r="M945" s="239"/>
      <c r="N945" s="238"/>
      <c r="O945" s="238"/>
      <c r="P945" s="237"/>
      <c r="Q945" s="236"/>
      <c r="R945" s="236"/>
      <c r="S945" s="236"/>
    </row>
    <row r="946" spans="1:19" ht="12.75">
      <c r="A946" s="245"/>
      <c r="B946" s="245"/>
      <c r="C946" s="243"/>
      <c r="D946" s="243"/>
      <c r="E946" s="244"/>
      <c r="F946" s="243"/>
      <c r="G946" s="243"/>
      <c r="H946" s="242"/>
      <c r="I946" s="241"/>
      <c r="J946" s="241"/>
      <c r="K946" s="241"/>
      <c r="L946" s="240"/>
      <c r="M946" s="239"/>
      <c r="N946" s="238"/>
      <c r="O946" s="238"/>
      <c r="P946" s="237"/>
      <c r="Q946" s="236"/>
      <c r="R946" s="236"/>
      <c r="S946" s="236"/>
    </row>
    <row r="947" spans="1:19" ht="12.75">
      <c r="A947" s="245"/>
      <c r="B947" s="245"/>
      <c r="C947" s="243"/>
      <c r="D947" s="243"/>
      <c r="E947" s="244"/>
      <c r="F947" s="243"/>
      <c r="G947" s="243"/>
      <c r="H947" s="242"/>
      <c r="I947" s="241"/>
      <c r="J947" s="241"/>
      <c r="K947" s="241"/>
      <c r="L947" s="240"/>
      <c r="M947" s="239"/>
      <c r="N947" s="238"/>
      <c r="O947" s="238"/>
      <c r="P947" s="237"/>
      <c r="Q947" s="236"/>
      <c r="R947" s="236"/>
      <c r="S947" s="236"/>
    </row>
    <row r="948" spans="1:19" ht="12.75">
      <c r="A948" s="245"/>
      <c r="B948" s="245"/>
      <c r="C948" s="243"/>
      <c r="D948" s="243"/>
      <c r="E948" s="244"/>
      <c r="F948" s="243"/>
      <c r="G948" s="243"/>
      <c r="H948" s="242"/>
      <c r="I948" s="241"/>
      <c r="J948" s="241"/>
      <c r="K948" s="241"/>
      <c r="L948" s="240"/>
      <c r="M948" s="239"/>
      <c r="N948" s="238"/>
      <c r="O948" s="238"/>
      <c r="P948" s="237"/>
      <c r="Q948" s="236"/>
      <c r="R948" s="236"/>
      <c r="S948" s="236"/>
    </row>
    <row r="949" spans="1:19" ht="12.75">
      <c r="A949" s="245"/>
      <c r="B949" s="245"/>
      <c r="C949" s="243"/>
      <c r="D949" s="243"/>
      <c r="E949" s="244"/>
      <c r="F949" s="243"/>
      <c r="G949" s="243"/>
      <c r="H949" s="242"/>
      <c r="I949" s="241"/>
      <c r="J949" s="241"/>
      <c r="K949" s="241"/>
      <c r="L949" s="240"/>
      <c r="M949" s="239"/>
      <c r="N949" s="238"/>
      <c r="O949" s="238"/>
      <c r="P949" s="237"/>
      <c r="Q949" s="236"/>
      <c r="R949" s="236"/>
      <c r="S949" s="236"/>
    </row>
    <row r="950" spans="1:19" ht="12.75">
      <c r="A950" s="245"/>
      <c r="B950" s="245"/>
      <c r="C950" s="243"/>
      <c r="D950" s="243"/>
      <c r="E950" s="244"/>
      <c r="F950" s="243"/>
      <c r="G950" s="243"/>
      <c r="H950" s="242"/>
      <c r="I950" s="241"/>
      <c r="J950" s="241"/>
      <c r="K950" s="241"/>
      <c r="L950" s="240"/>
      <c r="M950" s="239"/>
      <c r="N950" s="238"/>
      <c r="O950" s="238"/>
      <c r="P950" s="237"/>
      <c r="Q950" s="236"/>
      <c r="R950" s="236"/>
      <c r="S950" s="236"/>
    </row>
    <row r="951" spans="1:19" ht="12.75">
      <c r="A951" s="245"/>
      <c r="B951" s="245"/>
      <c r="C951" s="243"/>
      <c r="D951" s="243"/>
      <c r="E951" s="244"/>
      <c r="F951" s="243"/>
      <c r="G951" s="243"/>
      <c r="H951" s="242"/>
      <c r="I951" s="241"/>
      <c r="J951" s="241"/>
      <c r="K951" s="241"/>
      <c r="L951" s="240"/>
      <c r="M951" s="239"/>
      <c r="N951" s="238"/>
      <c r="O951" s="238"/>
      <c r="P951" s="237"/>
      <c r="Q951" s="236"/>
      <c r="R951" s="236"/>
      <c r="S951" s="236"/>
    </row>
    <row r="952" spans="1:19" ht="12.75">
      <c r="A952" s="245"/>
      <c r="B952" s="245"/>
      <c r="C952" s="243"/>
      <c r="D952" s="243"/>
      <c r="E952" s="244"/>
      <c r="F952" s="243"/>
      <c r="G952" s="243"/>
      <c r="H952" s="242"/>
      <c r="I952" s="241"/>
      <c r="J952" s="241"/>
      <c r="K952" s="241"/>
      <c r="L952" s="240"/>
      <c r="M952" s="239"/>
      <c r="N952" s="238"/>
      <c r="O952" s="238"/>
      <c r="P952" s="237"/>
      <c r="Q952" s="236"/>
      <c r="R952" s="236"/>
      <c r="S952" s="236"/>
    </row>
    <row r="953" spans="1:19" ht="12.75">
      <c r="A953" s="245"/>
      <c r="B953" s="245"/>
      <c r="C953" s="243"/>
      <c r="D953" s="243"/>
      <c r="E953" s="244"/>
      <c r="F953" s="243"/>
      <c r="G953" s="243"/>
      <c r="H953" s="242"/>
      <c r="I953" s="241"/>
      <c r="J953" s="241"/>
      <c r="K953" s="241"/>
      <c r="L953" s="240"/>
      <c r="M953" s="239"/>
      <c r="N953" s="238"/>
      <c r="O953" s="238"/>
      <c r="P953" s="237"/>
      <c r="Q953" s="236"/>
      <c r="R953" s="236"/>
      <c r="S953" s="236"/>
    </row>
    <row r="954" spans="1:19" ht="12.75">
      <c r="A954" s="245"/>
      <c r="B954" s="245"/>
      <c r="C954" s="243"/>
      <c r="D954" s="243"/>
      <c r="E954" s="244"/>
      <c r="F954" s="243"/>
      <c r="G954" s="243"/>
      <c r="H954" s="242"/>
      <c r="I954" s="241"/>
      <c r="J954" s="241"/>
      <c r="K954" s="241"/>
      <c r="L954" s="240"/>
      <c r="M954" s="239"/>
      <c r="N954" s="238"/>
      <c r="O954" s="238"/>
      <c r="P954" s="237"/>
      <c r="Q954" s="236"/>
      <c r="R954" s="236"/>
      <c r="S954" s="236"/>
    </row>
    <row r="955" spans="1:19" ht="12.75">
      <c r="A955" s="245"/>
      <c r="B955" s="245"/>
      <c r="C955" s="243"/>
      <c r="D955" s="243"/>
      <c r="E955" s="244"/>
      <c r="F955" s="243"/>
      <c r="G955" s="243"/>
      <c r="H955" s="242"/>
      <c r="I955" s="241"/>
      <c r="J955" s="241"/>
      <c r="K955" s="241"/>
      <c r="L955" s="240"/>
      <c r="M955" s="239"/>
      <c r="N955" s="238"/>
      <c r="O955" s="238"/>
      <c r="P955" s="237"/>
      <c r="Q955" s="236"/>
      <c r="R955" s="236"/>
      <c r="S955" s="236"/>
    </row>
    <row r="956" spans="1:19" ht="12.75">
      <c r="A956" s="245"/>
      <c r="B956" s="245"/>
      <c r="C956" s="243"/>
      <c r="D956" s="243"/>
      <c r="E956" s="244"/>
      <c r="F956" s="243"/>
      <c r="G956" s="243"/>
      <c r="H956" s="242"/>
      <c r="I956" s="241"/>
      <c r="J956" s="241"/>
      <c r="K956" s="241"/>
      <c r="L956" s="240"/>
      <c r="M956" s="239"/>
      <c r="N956" s="238"/>
      <c r="O956" s="238"/>
      <c r="P956" s="237"/>
      <c r="Q956" s="236"/>
      <c r="R956" s="236"/>
      <c r="S956" s="236"/>
    </row>
    <row r="957" spans="1:19" ht="12.75">
      <c r="A957" s="245"/>
      <c r="B957" s="245"/>
      <c r="C957" s="243"/>
      <c r="D957" s="243"/>
      <c r="E957" s="244"/>
      <c r="F957" s="243"/>
      <c r="G957" s="243"/>
      <c r="H957" s="242"/>
      <c r="I957" s="241"/>
      <c r="J957" s="241"/>
      <c r="K957" s="241"/>
      <c r="L957" s="240"/>
      <c r="M957" s="239"/>
      <c r="N957" s="238"/>
      <c r="O957" s="238"/>
      <c r="P957" s="237"/>
      <c r="Q957" s="236"/>
      <c r="R957" s="236"/>
      <c r="S957" s="236"/>
    </row>
    <row r="958" spans="1:19" ht="12.75">
      <c r="A958" s="245"/>
      <c r="B958" s="245"/>
      <c r="C958" s="243"/>
      <c r="D958" s="243"/>
      <c r="E958" s="244"/>
      <c r="F958" s="243"/>
      <c r="G958" s="243"/>
      <c r="H958" s="242"/>
      <c r="I958" s="241"/>
      <c r="J958" s="241"/>
      <c r="K958" s="241"/>
      <c r="L958" s="240"/>
      <c r="M958" s="239"/>
      <c r="N958" s="238"/>
      <c r="O958" s="238"/>
      <c r="P958" s="237"/>
      <c r="Q958" s="236"/>
      <c r="R958" s="236"/>
      <c r="S958" s="236"/>
    </row>
    <row r="959" spans="1:19" ht="12.75">
      <c r="A959" s="245"/>
      <c r="B959" s="245"/>
      <c r="C959" s="243"/>
      <c r="D959" s="243"/>
      <c r="E959" s="244"/>
      <c r="F959" s="243"/>
      <c r="G959" s="243"/>
      <c r="H959" s="242"/>
      <c r="I959" s="241"/>
      <c r="J959" s="241"/>
      <c r="K959" s="241"/>
      <c r="L959" s="240"/>
      <c r="M959" s="239"/>
      <c r="N959" s="238"/>
      <c r="O959" s="238"/>
      <c r="P959" s="237"/>
      <c r="Q959" s="236"/>
      <c r="R959" s="236"/>
      <c r="S959" s="236"/>
    </row>
    <row r="960" spans="1:19" ht="12.75">
      <c r="A960" s="245"/>
      <c r="B960" s="245"/>
      <c r="C960" s="243"/>
      <c r="D960" s="243"/>
      <c r="E960" s="244"/>
      <c r="F960" s="243"/>
      <c r="G960" s="243"/>
      <c r="H960" s="242"/>
      <c r="I960" s="241"/>
      <c r="J960" s="241"/>
      <c r="K960" s="241"/>
      <c r="L960" s="240"/>
      <c r="M960" s="239"/>
      <c r="N960" s="238"/>
      <c r="O960" s="238"/>
      <c r="P960" s="237"/>
      <c r="Q960" s="236"/>
      <c r="R960" s="236"/>
      <c r="S960" s="236"/>
    </row>
    <row r="961" spans="1:19" ht="12.75">
      <c r="A961" s="245"/>
      <c r="B961" s="245"/>
      <c r="C961" s="243"/>
      <c r="D961" s="243"/>
      <c r="E961" s="244"/>
      <c r="F961" s="243"/>
      <c r="G961" s="243"/>
      <c r="H961" s="242"/>
      <c r="I961" s="241"/>
      <c r="J961" s="241"/>
      <c r="K961" s="241"/>
      <c r="L961" s="240"/>
      <c r="M961" s="239"/>
      <c r="N961" s="238"/>
      <c r="O961" s="238"/>
      <c r="P961" s="237"/>
      <c r="Q961" s="236"/>
      <c r="R961" s="236"/>
      <c r="S961" s="236"/>
    </row>
    <row r="962" spans="1:19" ht="12.75">
      <c r="A962" s="245"/>
      <c r="B962" s="245"/>
      <c r="C962" s="243"/>
      <c r="D962" s="243"/>
      <c r="E962" s="244"/>
      <c r="F962" s="243"/>
      <c r="G962" s="243"/>
      <c r="H962" s="242"/>
      <c r="I962" s="241"/>
      <c r="J962" s="241"/>
      <c r="K962" s="241"/>
      <c r="L962" s="240"/>
      <c r="M962" s="239"/>
      <c r="N962" s="238"/>
      <c r="O962" s="238"/>
      <c r="P962" s="237"/>
      <c r="Q962" s="236"/>
      <c r="R962" s="236"/>
      <c r="S962" s="236"/>
    </row>
    <row r="963" spans="1:19" ht="12.75">
      <c r="A963" s="245"/>
      <c r="B963" s="245"/>
      <c r="C963" s="243"/>
      <c r="D963" s="243"/>
      <c r="E963" s="244"/>
      <c r="F963" s="243"/>
      <c r="G963" s="243"/>
      <c r="H963" s="242"/>
      <c r="I963" s="241"/>
      <c r="J963" s="241"/>
      <c r="K963" s="241"/>
      <c r="L963" s="240"/>
      <c r="M963" s="239"/>
      <c r="N963" s="238"/>
      <c r="O963" s="238"/>
      <c r="P963" s="237"/>
      <c r="Q963" s="236"/>
      <c r="R963" s="236"/>
      <c r="S963" s="236"/>
    </row>
    <row r="964" spans="1:19" ht="12.75">
      <c r="A964" s="245"/>
      <c r="B964" s="245"/>
      <c r="C964" s="243"/>
      <c r="D964" s="243"/>
      <c r="E964" s="244"/>
      <c r="F964" s="243"/>
      <c r="G964" s="243"/>
      <c r="H964" s="242"/>
      <c r="I964" s="241"/>
      <c r="J964" s="241"/>
      <c r="K964" s="241"/>
      <c r="L964" s="240"/>
      <c r="M964" s="239"/>
      <c r="N964" s="238"/>
      <c r="O964" s="238"/>
      <c r="P964" s="237"/>
      <c r="Q964" s="236"/>
      <c r="R964" s="236"/>
      <c r="S964" s="236"/>
    </row>
    <row r="965" spans="1:19" ht="12.75">
      <c r="A965" s="245"/>
      <c r="B965" s="245"/>
      <c r="C965" s="243"/>
      <c r="D965" s="243"/>
      <c r="E965" s="244"/>
      <c r="F965" s="243"/>
      <c r="G965" s="243"/>
      <c r="H965" s="242"/>
      <c r="I965" s="241"/>
      <c r="J965" s="241"/>
      <c r="K965" s="241"/>
      <c r="L965" s="240"/>
      <c r="M965" s="239"/>
      <c r="N965" s="238"/>
      <c r="O965" s="238"/>
      <c r="P965" s="237"/>
      <c r="Q965" s="236"/>
      <c r="R965" s="236"/>
      <c r="S965" s="236"/>
    </row>
    <row r="966" spans="1:19" ht="12.75">
      <c r="A966" s="245"/>
      <c r="B966" s="245"/>
      <c r="C966" s="243"/>
      <c r="D966" s="243"/>
      <c r="E966" s="244"/>
      <c r="F966" s="243"/>
      <c r="G966" s="243"/>
      <c r="H966" s="242"/>
      <c r="I966" s="241"/>
      <c r="J966" s="241"/>
      <c r="K966" s="241"/>
      <c r="L966" s="240"/>
      <c r="M966" s="239"/>
      <c r="N966" s="238"/>
      <c r="O966" s="238"/>
      <c r="P966" s="237"/>
      <c r="Q966" s="236"/>
      <c r="R966" s="236"/>
      <c r="S966" s="236"/>
    </row>
    <row r="967" spans="1:19" ht="12.75">
      <c r="A967" s="245"/>
      <c r="B967" s="245"/>
      <c r="C967" s="243"/>
      <c r="D967" s="243"/>
      <c r="E967" s="244"/>
      <c r="F967" s="243"/>
      <c r="G967" s="243"/>
      <c r="H967" s="242"/>
      <c r="I967" s="241"/>
      <c r="J967" s="241"/>
      <c r="K967" s="241"/>
      <c r="L967" s="240"/>
      <c r="M967" s="239"/>
      <c r="N967" s="238"/>
      <c r="O967" s="238"/>
      <c r="P967" s="237"/>
      <c r="Q967" s="236"/>
      <c r="R967" s="236"/>
      <c r="S967" s="236"/>
    </row>
    <row r="968" spans="1:19" ht="12.75">
      <c r="A968" s="245"/>
      <c r="B968" s="245"/>
      <c r="C968" s="243"/>
      <c r="D968" s="243"/>
      <c r="E968" s="244"/>
      <c r="F968" s="243"/>
      <c r="G968" s="243"/>
      <c r="H968" s="242"/>
      <c r="I968" s="241"/>
      <c r="J968" s="241"/>
      <c r="K968" s="241"/>
      <c r="L968" s="240"/>
      <c r="M968" s="239"/>
      <c r="N968" s="238"/>
      <c r="O968" s="238"/>
      <c r="P968" s="237"/>
      <c r="Q968" s="236"/>
      <c r="R968" s="236"/>
      <c r="S968" s="236"/>
    </row>
    <row r="969" spans="1:19" ht="12.75">
      <c r="A969" s="245"/>
      <c r="B969" s="245"/>
      <c r="C969" s="243"/>
      <c r="D969" s="243"/>
      <c r="E969" s="244"/>
      <c r="F969" s="243"/>
      <c r="G969" s="243"/>
      <c r="H969" s="242"/>
      <c r="I969" s="241"/>
      <c r="J969" s="241"/>
      <c r="K969" s="241"/>
      <c r="L969" s="240"/>
      <c r="M969" s="239"/>
      <c r="N969" s="238"/>
      <c r="O969" s="238"/>
      <c r="P969" s="237"/>
      <c r="Q969" s="236"/>
      <c r="R969" s="236"/>
      <c r="S969" s="236"/>
    </row>
    <row r="970" spans="1:19" ht="12.75">
      <c r="A970" s="245"/>
      <c r="B970" s="245"/>
      <c r="C970" s="243"/>
      <c r="D970" s="243"/>
      <c r="E970" s="244"/>
      <c r="F970" s="243"/>
      <c r="G970" s="243"/>
      <c r="H970" s="242"/>
      <c r="I970" s="241"/>
      <c r="J970" s="241"/>
      <c r="K970" s="241"/>
      <c r="L970" s="240"/>
      <c r="M970" s="239"/>
      <c r="N970" s="238"/>
      <c r="O970" s="238"/>
      <c r="P970" s="237"/>
      <c r="Q970" s="236"/>
      <c r="R970" s="236"/>
      <c r="S970" s="236"/>
    </row>
    <row r="971" spans="1:19" ht="12.75">
      <c r="A971" s="245"/>
      <c r="B971" s="245"/>
      <c r="C971" s="243"/>
      <c r="D971" s="243"/>
      <c r="E971" s="244"/>
      <c r="F971" s="243"/>
      <c r="G971" s="243"/>
      <c r="H971" s="242"/>
      <c r="I971" s="241"/>
      <c r="J971" s="241"/>
      <c r="K971" s="241"/>
      <c r="L971" s="240"/>
      <c r="M971" s="239"/>
      <c r="N971" s="238"/>
      <c r="O971" s="238"/>
      <c r="P971" s="237"/>
      <c r="Q971" s="236"/>
      <c r="R971" s="236"/>
      <c r="S971" s="236"/>
    </row>
    <row r="972" spans="1:19" ht="12.75">
      <c r="A972" s="245"/>
      <c r="B972" s="245"/>
      <c r="C972" s="243"/>
      <c r="D972" s="243"/>
      <c r="E972" s="244"/>
      <c r="F972" s="243"/>
      <c r="G972" s="243"/>
      <c r="H972" s="242"/>
      <c r="I972" s="241"/>
      <c r="J972" s="241"/>
      <c r="K972" s="241"/>
      <c r="L972" s="240"/>
      <c r="M972" s="239"/>
      <c r="N972" s="238"/>
      <c r="O972" s="238"/>
      <c r="P972" s="237"/>
      <c r="Q972" s="236"/>
      <c r="R972" s="236"/>
      <c r="S972" s="236"/>
    </row>
    <row r="973" spans="1:19" ht="12.75">
      <c r="A973" s="245"/>
      <c r="B973" s="245"/>
      <c r="C973" s="243"/>
      <c r="D973" s="243"/>
      <c r="E973" s="244"/>
      <c r="F973" s="243"/>
      <c r="G973" s="243"/>
      <c r="H973" s="242"/>
      <c r="I973" s="241"/>
      <c r="J973" s="241"/>
      <c r="K973" s="241"/>
      <c r="L973" s="240"/>
      <c r="M973" s="239"/>
      <c r="N973" s="238"/>
      <c r="O973" s="238"/>
      <c r="P973" s="237"/>
      <c r="Q973" s="236"/>
      <c r="R973" s="236"/>
      <c r="S973" s="236"/>
    </row>
    <row r="974" spans="1:19" ht="12.75">
      <c r="A974" s="245"/>
      <c r="B974" s="245"/>
      <c r="C974" s="243"/>
      <c r="D974" s="243"/>
      <c r="E974" s="244"/>
      <c r="F974" s="243"/>
      <c r="G974" s="243"/>
      <c r="H974" s="242"/>
      <c r="I974" s="241"/>
      <c r="J974" s="241"/>
      <c r="K974" s="241"/>
      <c r="L974" s="240"/>
      <c r="M974" s="239"/>
      <c r="N974" s="238"/>
      <c r="O974" s="238"/>
      <c r="P974" s="237"/>
      <c r="Q974" s="236"/>
      <c r="R974" s="236"/>
      <c r="S974" s="236"/>
    </row>
    <row r="975" spans="1:19" ht="12.75">
      <c r="A975" s="245"/>
      <c r="B975" s="245"/>
      <c r="C975" s="243"/>
      <c r="D975" s="243"/>
      <c r="E975" s="244"/>
      <c r="F975" s="243"/>
      <c r="G975" s="243"/>
      <c r="H975" s="242"/>
      <c r="I975" s="241"/>
      <c r="J975" s="241"/>
      <c r="K975" s="241"/>
      <c r="L975" s="240"/>
      <c r="M975" s="239"/>
      <c r="N975" s="238"/>
      <c r="O975" s="238"/>
      <c r="P975" s="237"/>
      <c r="Q975" s="236"/>
      <c r="R975" s="236"/>
      <c r="S975" s="236"/>
    </row>
    <row r="976" spans="1:19" ht="12.75">
      <c r="A976" s="245"/>
      <c r="B976" s="245"/>
      <c r="C976" s="243"/>
      <c r="D976" s="243"/>
      <c r="E976" s="244"/>
      <c r="F976" s="243"/>
      <c r="G976" s="243"/>
      <c r="H976" s="242"/>
      <c r="I976" s="241"/>
      <c r="J976" s="241"/>
      <c r="K976" s="241"/>
      <c r="L976" s="240"/>
      <c r="M976" s="239"/>
      <c r="N976" s="238"/>
      <c r="O976" s="238"/>
      <c r="P976" s="237"/>
      <c r="Q976" s="236"/>
      <c r="R976" s="236"/>
      <c r="S976" s="236"/>
    </row>
    <row r="977" spans="1:19" ht="12.75">
      <c r="A977" s="245"/>
      <c r="B977" s="245"/>
      <c r="C977" s="243"/>
      <c r="D977" s="243"/>
      <c r="E977" s="244"/>
      <c r="F977" s="243"/>
      <c r="G977" s="243"/>
      <c r="H977" s="242"/>
      <c r="I977" s="241"/>
      <c r="J977" s="241"/>
      <c r="K977" s="241"/>
      <c r="L977" s="240"/>
      <c r="M977" s="239"/>
      <c r="N977" s="238"/>
      <c r="O977" s="238"/>
      <c r="P977" s="237"/>
      <c r="Q977" s="236"/>
      <c r="R977" s="236"/>
      <c r="S977" s="236"/>
    </row>
    <row r="978" spans="1:19" ht="12.75">
      <c r="A978" s="245"/>
      <c r="B978" s="245"/>
      <c r="C978" s="243"/>
      <c r="D978" s="243"/>
      <c r="E978" s="244"/>
      <c r="F978" s="243"/>
      <c r="G978" s="243"/>
      <c r="H978" s="242"/>
      <c r="I978" s="241"/>
      <c r="J978" s="241"/>
      <c r="K978" s="241"/>
      <c r="L978" s="240"/>
      <c r="M978" s="239"/>
      <c r="N978" s="238"/>
      <c r="O978" s="238"/>
      <c r="P978" s="237"/>
      <c r="Q978" s="236"/>
      <c r="R978" s="236"/>
      <c r="S978" s="236"/>
    </row>
    <row r="979" spans="1:19" ht="12.75">
      <c r="A979" s="245"/>
      <c r="B979" s="245"/>
      <c r="C979" s="243"/>
      <c r="D979" s="243"/>
      <c r="E979" s="244"/>
      <c r="F979" s="243"/>
      <c r="G979" s="243"/>
      <c r="H979" s="242"/>
      <c r="I979" s="241"/>
      <c r="J979" s="241"/>
      <c r="K979" s="241"/>
      <c r="L979" s="240"/>
      <c r="M979" s="239"/>
      <c r="N979" s="238"/>
      <c r="O979" s="238"/>
      <c r="P979" s="237"/>
      <c r="Q979" s="236"/>
      <c r="R979" s="236"/>
      <c r="S979" s="236"/>
    </row>
    <row r="980" spans="1:19" ht="12.75">
      <c r="A980" s="245"/>
      <c r="B980" s="245"/>
      <c r="C980" s="243"/>
      <c r="D980" s="243"/>
      <c r="E980" s="244"/>
      <c r="F980" s="243"/>
      <c r="G980" s="243"/>
      <c r="H980" s="242"/>
      <c r="I980" s="241"/>
      <c r="J980" s="241"/>
      <c r="K980" s="241"/>
      <c r="L980" s="240"/>
      <c r="M980" s="239"/>
      <c r="N980" s="238"/>
      <c r="O980" s="238"/>
      <c r="P980" s="237"/>
      <c r="Q980" s="236"/>
      <c r="R980" s="236"/>
      <c r="S980" s="236"/>
    </row>
    <row r="981" spans="1:19" ht="12.75">
      <c r="A981" s="245"/>
      <c r="B981" s="245"/>
      <c r="C981" s="243"/>
      <c r="D981" s="243"/>
      <c r="E981" s="244"/>
      <c r="F981" s="243"/>
      <c r="G981" s="243"/>
      <c r="H981" s="242"/>
      <c r="I981" s="241"/>
      <c r="J981" s="241"/>
      <c r="K981" s="241"/>
      <c r="L981" s="240"/>
      <c r="M981" s="239"/>
      <c r="N981" s="238"/>
      <c r="O981" s="238"/>
      <c r="P981" s="237"/>
      <c r="Q981" s="236"/>
      <c r="R981" s="236"/>
      <c r="S981" s="236"/>
    </row>
    <row r="982" spans="1:19" ht="12.75">
      <c r="A982" s="245"/>
      <c r="B982" s="245"/>
      <c r="C982" s="243"/>
      <c r="D982" s="243"/>
      <c r="E982" s="244"/>
      <c r="F982" s="243"/>
      <c r="G982" s="243"/>
      <c r="H982" s="242"/>
      <c r="I982" s="241"/>
      <c r="J982" s="241"/>
      <c r="K982" s="241"/>
      <c r="L982" s="240"/>
      <c r="M982" s="239"/>
      <c r="N982" s="238"/>
      <c r="O982" s="238"/>
      <c r="P982" s="237"/>
      <c r="Q982" s="236"/>
      <c r="R982" s="236"/>
      <c r="S982" s="236"/>
    </row>
    <row r="983" spans="1:19" ht="12.75">
      <c r="A983" s="245"/>
      <c r="B983" s="245"/>
      <c r="C983" s="243"/>
      <c r="D983" s="243"/>
      <c r="E983" s="244"/>
      <c r="F983" s="243"/>
      <c r="G983" s="243"/>
      <c r="H983" s="242"/>
      <c r="I983" s="241"/>
      <c r="J983" s="241"/>
      <c r="K983" s="241"/>
      <c r="L983" s="240"/>
      <c r="M983" s="239"/>
      <c r="N983" s="238"/>
      <c r="O983" s="238"/>
      <c r="P983" s="237"/>
      <c r="Q983" s="236"/>
      <c r="R983" s="236"/>
      <c r="S983" s="236"/>
    </row>
    <row r="984" spans="1:19" ht="12.75">
      <c r="A984" s="245"/>
      <c r="B984" s="245"/>
      <c r="C984" s="243"/>
      <c r="D984" s="243"/>
      <c r="E984" s="244"/>
      <c r="F984" s="243"/>
      <c r="G984" s="243"/>
      <c r="H984" s="242"/>
      <c r="I984" s="241"/>
      <c r="J984" s="241"/>
      <c r="K984" s="241"/>
      <c r="L984" s="240"/>
      <c r="M984" s="239"/>
      <c r="N984" s="238"/>
      <c r="O984" s="238"/>
      <c r="P984" s="237"/>
      <c r="Q984" s="236"/>
      <c r="R984" s="236"/>
      <c r="S984" s="236"/>
    </row>
    <row r="985" spans="1:19" ht="12.75">
      <c r="A985" s="245"/>
      <c r="B985" s="245"/>
      <c r="C985" s="243"/>
      <c r="D985" s="243"/>
      <c r="E985" s="244"/>
      <c r="F985" s="243"/>
      <c r="G985" s="243"/>
      <c r="H985" s="242"/>
      <c r="I985" s="241"/>
      <c r="J985" s="241"/>
      <c r="K985" s="241"/>
      <c r="L985" s="240"/>
      <c r="M985" s="239"/>
      <c r="N985" s="238"/>
      <c r="O985" s="238"/>
      <c r="P985" s="237"/>
      <c r="Q985" s="236"/>
      <c r="R985" s="236"/>
      <c r="S985" s="236"/>
    </row>
    <row r="986" spans="1:19" ht="12.75">
      <c r="A986" s="245"/>
      <c r="B986" s="245"/>
      <c r="C986" s="243"/>
      <c r="D986" s="243"/>
      <c r="E986" s="244"/>
      <c r="F986" s="243"/>
      <c r="G986" s="243"/>
      <c r="H986" s="242"/>
      <c r="I986" s="241"/>
      <c r="J986" s="241"/>
      <c r="K986" s="241"/>
      <c r="L986" s="240"/>
      <c r="M986" s="239"/>
      <c r="N986" s="238"/>
      <c r="O986" s="238"/>
      <c r="P986" s="237"/>
      <c r="Q986" s="236"/>
      <c r="R986" s="236"/>
      <c r="S986" s="236"/>
    </row>
    <row r="987" spans="1:19" ht="12.75">
      <c r="A987" s="245"/>
      <c r="B987" s="245"/>
      <c r="C987" s="243"/>
      <c r="D987" s="243"/>
      <c r="E987" s="244"/>
      <c r="F987" s="243"/>
      <c r="G987" s="243"/>
      <c r="H987" s="242"/>
      <c r="I987" s="241"/>
      <c r="J987" s="241"/>
      <c r="K987" s="241"/>
      <c r="L987" s="240"/>
      <c r="M987" s="239"/>
      <c r="N987" s="238"/>
      <c r="O987" s="238"/>
      <c r="P987" s="237"/>
      <c r="Q987" s="236"/>
      <c r="R987" s="236"/>
      <c r="S987" s="236"/>
    </row>
    <row r="988" spans="1:19" ht="12.75">
      <c r="A988" s="245"/>
      <c r="B988" s="245"/>
      <c r="C988" s="243"/>
      <c r="D988" s="243"/>
      <c r="E988" s="244"/>
      <c r="F988" s="243"/>
      <c r="G988" s="243"/>
      <c r="H988" s="242"/>
      <c r="I988" s="241"/>
      <c r="J988" s="241"/>
      <c r="K988" s="241"/>
      <c r="L988" s="240"/>
      <c r="M988" s="239"/>
      <c r="N988" s="238"/>
      <c r="O988" s="238"/>
      <c r="P988" s="237"/>
      <c r="Q988" s="236"/>
      <c r="R988" s="236"/>
      <c r="S988" s="236"/>
    </row>
    <row r="989" spans="1:19" ht="12.75">
      <c r="A989" s="245"/>
      <c r="B989" s="245"/>
      <c r="C989" s="243"/>
      <c r="D989" s="243"/>
      <c r="E989" s="244"/>
      <c r="F989" s="243"/>
      <c r="G989" s="243"/>
      <c r="H989" s="242"/>
      <c r="I989" s="241"/>
      <c r="J989" s="241"/>
      <c r="K989" s="241"/>
      <c r="L989" s="240"/>
      <c r="M989" s="239"/>
      <c r="N989" s="238"/>
      <c r="O989" s="238"/>
      <c r="P989" s="237"/>
      <c r="Q989" s="236"/>
      <c r="R989" s="236"/>
      <c r="S989" s="236"/>
    </row>
    <row r="990" spans="1:19" ht="12.75">
      <c r="A990" s="245"/>
      <c r="B990" s="245"/>
      <c r="C990" s="243"/>
      <c r="D990" s="243"/>
      <c r="E990" s="244"/>
      <c r="F990" s="243"/>
      <c r="G990" s="243"/>
      <c r="H990" s="242"/>
      <c r="I990" s="241"/>
      <c r="J990" s="241"/>
      <c r="K990" s="241"/>
      <c r="L990" s="240"/>
      <c r="M990" s="239"/>
      <c r="N990" s="238"/>
      <c r="O990" s="238"/>
      <c r="P990" s="237"/>
      <c r="Q990" s="236"/>
      <c r="R990" s="236"/>
      <c r="S990" s="236"/>
    </row>
    <row r="991" spans="1:19" ht="12.75">
      <c r="A991" s="245"/>
      <c r="B991" s="245"/>
      <c r="C991" s="243"/>
      <c r="D991" s="243"/>
      <c r="E991" s="244"/>
      <c r="F991" s="243"/>
      <c r="G991" s="243"/>
      <c r="H991" s="242"/>
      <c r="I991" s="241"/>
      <c r="J991" s="241"/>
      <c r="K991" s="241"/>
      <c r="L991" s="240"/>
      <c r="M991" s="239"/>
      <c r="N991" s="238"/>
      <c r="O991" s="238"/>
      <c r="P991" s="237"/>
      <c r="Q991" s="236"/>
      <c r="R991" s="236"/>
      <c r="S991" s="236"/>
    </row>
    <row r="992" spans="1:19" ht="12.75">
      <c r="A992" s="245"/>
      <c r="B992" s="245"/>
      <c r="C992" s="243"/>
      <c r="D992" s="243"/>
      <c r="E992" s="244"/>
      <c r="F992" s="243"/>
      <c r="G992" s="243"/>
      <c r="H992" s="242"/>
      <c r="I992" s="241"/>
      <c r="J992" s="241"/>
      <c r="K992" s="241"/>
      <c r="L992" s="240"/>
      <c r="M992" s="239"/>
      <c r="N992" s="238"/>
      <c r="O992" s="238"/>
      <c r="P992" s="237"/>
      <c r="Q992" s="236"/>
      <c r="R992" s="236"/>
      <c r="S992" s="236"/>
    </row>
    <row r="993" spans="1:19" ht="12.75">
      <c r="A993" s="245"/>
      <c r="B993" s="245"/>
      <c r="C993" s="243"/>
      <c r="D993" s="243"/>
      <c r="E993" s="244"/>
      <c r="F993" s="243"/>
      <c r="G993" s="243"/>
      <c r="H993" s="242"/>
      <c r="I993" s="241"/>
      <c r="J993" s="241"/>
      <c r="K993" s="241"/>
      <c r="L993" s="240"/>
      <c r="M993" s="239"/>
      <c r="N993" s="238"/>
      <c r="O993" s="238"/>
      <c r="P993" s="237"/>
      <c r="Q993" s="236"/>
      <c r="R993" s="236"/>
      <c r="S993" s="236"/>
    </row>
    <row r="994" spans="1:19" ht="12.75">
      <c r="A994" s="245"/>
      <c r="B994" s="245"/>
      <c r="C994" s="243"/>
      <c r="D994" s="243"/>
      <c r="E994" s="244"/>
      <c r="F994" s="243"/>
      <c r="G994" s="243"/>
      <c r="H994" s="242"/>
      <c r="I994" s="241"/>
      <c r="J994" s="241"/>
      <c r="K994" s="241"/>
      <c r="L994" s="240"/>
      <c r="M994" s="239"/>
      <c r="N994" s="238"/>
      <c r="O994" s="238"/>
      <c r="P994" s="237"/>
      <c r="Q994" s="236"/>
      <c r="R994" s="236"/>
      <c r="S994" s="236"/>
    </row>
    <row r="995" spans="1:19" ht="12.75">
      <c r="A995" s="245"/>
      <c r="B995" s="245"/>
      <c r="C995" s="243"/>
      <c r="D995" s="243"/>
      <c r="E995" s="244"/>
      <c r="F995" s="243"/>
      <c r="G995" s="243"/>
      <c r="H995" s="242"/>
      <c r="I995" s="241"/>
      <c r="J995" s="241"/>
      <c r="K995" s="241"/>
      <c r="L995" s="240"/>
      <c r="M995" s="239"/>
      <c r="N995" s="238"/>
      <c r="O995" s="238"/>
      <c r="P995" s="237"/>
      <c r="Q995" s="236"/>
      <c r="R995" s="236"/>
      <c r="S995" s="236"/>
    </row>
    <row r="996" spans="1:19" ht="12.75">
      <c r="A996" s="245"/>
      <c r="B996" s="245"/>
      <c r="C996" s="243"/>
      <c r="D996" s="243"/>
      <c r="E996" s="244"/>
      <c r="F996" s="243"/>
      <c r="G996" s="243"/>
      <c r="H996" s="242"/>
      <c r="I996" s="241"/>
      <c r="J996" s="241"/>
      <c r="K996" s="241"/>
      <c r="L996" s="240"/>
      <c r="M996" s="239"/>
      <c r="N996" s="238"/>
      <c r="O996" s="238"/>
      <c r="P996" s="237"/>
      <c r="Q996" s="236"/>
      <c r="R996" s="236"/>
      <c r="S996" s="236"/>
    </row>
    <row r="997" spans="1:19" ht="12.75">
      <c r="A997" s="245"/>
      <c r="B997" s="245"/>
      <c r="C997" s="243"/>
      <c r="D997" s="243"/>
      <c r="E997" s="244"/>
      <c r="F997" s="243"/>
      <c r="G997" s="243"/>
      <c r="H997" s="242"/>
      <c r="I997" s="241"/>
      <c r="J997" s="241"/>
      <c r="K997" s="241"/>
      <c r="L997" s="240"/>
      <c r="M997" s="239"/>
      <c r="N997" s="238"/>
      <c r="O997" s="238"/>
      <c r="P997" s="237"/>
      <c r="Q997" s="236"/>
      <c r="R997" s="236"/>
      <c r="S997" s="236"/>
    </row>
    <row r="998" spans="1:19" ht="12.75">
      <c r="A998" s="245"/>
      <c r="B998" s="245"/>
      <c r="C998" s="243"/>
      <c r="D998" s="243"/>
      <c r="E998" s="244"/>
      <c r="F998" s="243"/>
      <c r="G998" s="243"/>
      <c r="H998" s="242"/>
      <c r="I998" s="241"/>
      <c r="J998" s="241"/>
      <c r="K998" s="241"/>
      <c r="L998" s="240"/>
      <c r="M998" s="239"/>
      <c r="N998" s="238"/>
      <c r="O998" s="238"/>
      <c r="P998" s="237"/>
      <c r="Q998" s="236"/>
      <c r="R998" s="236"/>
      <c r="S998" s="236"/>
    </row>
    <row r="999" spans="1:19" ht="12.75">
      <c r="A999" s="245"/>
      <c r="B999" s="245"/>
      <c r="C999" s="243"/>
      <c r="D999" s="243"/>
      <c r="E999" s="244"/>
      <c r="F999" s="243"/>
      <c r="G999" s="243"/>
      <c r="H999" s="242"/>
      <c r="I999" s="241"/>
      <c r="J999" s="241"/>
      <c r="K999" s="241"/>
      <c r="L999" s="240"/>
      <c r="M999" s="239"/>
      <c r="N999" s="238"/>
      <c r="O999" s="238"/>
      <c r="P999" s="237"/>
      <c r="Q999" s="236"/>
      <c r="R999" s="236"/>
      <c r="S999" s="236"/>
    </row>
    <row r="1000" spans="1:19" ht="12.75">
      <c r="A1000" s="245"/>
      <c r="B1000" s="245"/>
      <c r="C1000" s="243"/>
      <c r="D1000" s="243"/>
      <c r="E1000" s="244"/>
      <c r="F1000" s="243"/>
      <c r="G1000" s="243"/>
      <c r="H1000" s="242"/>
      <c r="I1000" s="241"/>
      <c r="J1000" s="241"/>
      <c r="K1000" s="241"/>
      <c r="L1000" s="240"/>
      <c r="M1000" s="239"/>
      <c r="N1000" s="238"/>
      <c r="O1000" s="238"/>
      <c r="P1000" s="237"/>
      <c r="Q1000" s="236"/>
      <c r="R1000" s="236"/>
      <c r="S1000" s="236"/>
    </row>
  </sheetData>
  <mergeCells count="4">
    <mergeCell ref="C1:E1"/>
    <mergeCell ref="N1:P1"/>
    <mergeCell ref="I1:L1"/>
    <mergeCell ref="M1:M2"/>
  </mergeCells>
  <phoneticPr fontId="5" type="noConversion"/>
  <conditionalFormatting sqref="E142:E1000">
    <cfRule type="notContainsBlanks" dxfId="0" priority="1">
      <formula>LEN(TRIM(E142))&gt;0</formula>
    </cfRule>
  </conditionalFormatting>
  <hyperlinks>
    <hyperlink ref="C2" r:id="rId1" display="Base LP" xr:uid="{ED3E8753-7E81-404C-9DC8-C8614EBD8893}"/>
    <hyperlink ref="E2" r:id="rId2" display="Study Time (Real Hours)" xr:uid="{E4046A22-6D87-42D1-A0A0-2453F1E25DC8}"/>
    <hyperlink ref="F2" r:id="rId3" display="Mental Weight" xr:uid="{149E205D-9213-4A4F-AC0B-85A65FFD9E84}"/>
    <hyperlink ref="G2" r:id="rId4" display="Experience Cost" xr:uid="{4E9DE9E3-28FE-4105-AB15-514DD487E06B}"/>
    <hyperlink ref="I2" r:id="rId5" display="LP/Hour" xr:uid="{E0FFEFEC-D1A5-4C4B-8C16-5F161761C079}"/>
    <hyperlink ref="J2" r:id="rId6" display="LP/Weight" xr:uid="{ADA5912E-E4A2-40BB-8322-7C9B4D85EB1E}"/>
    <hyperlink ref="B5" r:id="rId7" xr:uid="{93864F36-6AAD-4716-A3B6-CBBE5526B668}"/>
    <hyperlink ref="B11" r:id="rId8" xr:uid="{5323CB06-B1A8-40D3-B4F5-C0389239769C}"/>
    <hyperlink ref="B16" r:id="rId9" xr:uid="{BE898B8B-6B9B-43AE-A1E6-4C347E3086DE}"/>
    <hyperlink ref="B19" r:id="rId10" xr:uid="{FFFF258C-A221-45A8-9137-ECE5C8B919D3}"/>
    <hyperlink ref="B20" r:id="rId11" xr:uid="{C5CA4232-38E3-40E1-995F-CEB397A3F12E}"/>
    <hyperlink ref="B22" r:id="rId12" xr:uid="{C69C01E3-F511-4686-BFED-DE32F359EFD7}"/>
    <hyperlink ref="B25" r:id="rId13" xr:uid="{4D241A41-952C-4760-BFE0-B403B0F57C4C}"/>
    <hyperlink ref="B28" r:id="rId14" xr:uid="{A9A6E2DA-3C34-46E9-B26C-A30A24C19987}"/>
    <hyperlink ref="B30" r:id="rId15" xr:uid="{D3294EB2-7BFD-40E6-A288-D928E11BA195}"/>
    <hyperlink ref="B31" r:id="rId16" xr:uid="{2CE02C41-5AC9-4803-B222-9FB1D564071B}"/>
    <hyperlink ref="B32" r:id="rId17" xr:uid="{5D8BD80D-DA34-41CF-9ABA-859C3DB8E840}"/>
    <hyperlink ref="B33" r:id="rId18" xr:uid="{067F2C0D-3AB9-430F-93E9-7A86787A9397}"/>
    <hyperlink ref="B37" r:id="rId19" xr:uid="{166930F0-80AE-4E55-8B25-4F0C1B960F9A}"/>
    <hyperlink ref="B39" r:id="rId20" xr:uid="{087DA185-C947-4E8B-B973-8C0549D803B7}"/>
    <hyperlink ref="B42" r:id="rId21" xr:uid="{A347514C-021C-4D6E-873E-3ABDDF4BF5F9}"/>
    <hyperlink ref="B43" r:id="rId22" xr:uid="{D79B0867-A348-4AFD-8670-177DCB5F4667}"/>
    <hyperlink ref="B45" r:id="rId23" xr:uid="{E7221A6F-E523-4F1F-9631-990E8E1F5482}"/>
    <hyperlink ref="B46" r:id="rId24" xr:uid="{4EB12509-AC79-4DE3-8993-AB68B534314B}"/>
    <hyperlink ref="B47" r:id="rId25" xr:uid="{5B12E003-FBFE-4471-818D-165E397E1001}"/>
    <hyperlink ref="B48" r:id="rId26" xr:uid="{70DCEF78-11C0-440C-9C5E-2BECEDAA24A1}"/>
    <hyperlink ref="B49" r:id="rId27" xr:uid="{3454CB04-B6CF-43E7-A887-2994CCD4CAB7}"/>
    <hyperlink ref="B50" r:id="rId28" xr:uid="{13B8CF05-0B6E-48A6-87F4-7CCDC1DBAC8A}"/>
    <hyperlink ref="B51" r:id="rId29" xr:uid="{EE322C4F-5122-4314-B98B-56AA4741D1B0}"/>
    <hyperlink ref="B52" r:id="rId30" xr:uid="{1637550F-26F3-445C-9D82-886A5DBACBAC}"/>
    <hyperlink ref="B58" r:id="rId31" xr:uid="{4DC23077-B370-47A1-BAD7-B56C979C412F}"/>
    <hyperlink ref="B61" r:id="rId32" xr:uid="{36527836-2D01-4064-B3BA-2E70BBFC0203}"/>
    <hyperlink ref="B63" r:id="rId33" xr:uid="{434DE25C-62D6-4C96-8DC7-A665915C967F}"/>
    <hyperlink ref="B64" r:id="rId34" xr:uid="{E3CB8A8F-CFB7-4B52-8AF7-645B1F249089}"/>
    <hyperlink ref="B67" r:id="rId35" xr:uid="{F98DAE92-E880-4581-89FC-9FC095224069}"/>
    <hyperlink ref="B68" r:id="rId36" xr:uid="{0E4FBA7D-DBC6-4FC3-85C9-9ECBED939107}"/>
    <hyperlink ref="B69" r:id="rId37" xr:uid="{F43AAE1E-B53A-4597-9CE8-CA315E9ECDA1}"/>
    <hyperlink ref="B70" r:id="rId38" xr:uid="{2D4D7F2C-C560-444C-AEC1-2662745AE63D}"/>
    <hyperlink ref="B73" r:id="rId39" xr:uid="{66AC3F4D-D406-41DE-9C42-70AD679CB2F4}"/>
    <hyperlink ref="B76" r:id="rId40" xr:uid="{06AE89C9-E330-4922-BF2C-A1714A682790}"/>
    <hyperlink ref="B77" r:id="rId41" xr:uid="{5DC49FEB-E424-4EC0-BCEA-547C2D18EA0C}"/>
    <hyperlink ref="B79" r:id="rId42" xr:uid="{A49F6E77-7437-483D-BF6D-59D7497C418F}"/>
    <hyperlink ref="B80" r:id="rId43" xr:uid="{F50392A4-6820-4797-9BF1-0B439BD9C545}"/>
    <hyperlink ref="B81" r:id="rId44" xr:uid="{59B8F731-94B6-4AF7-BC89-039E3508F096}"/>
    <hyperlink ref="B82" r:id="rId45" xr:uid="{9B0B207E-BE6E-4BE1-A50D-87DFC9C01A12}"/>
    <hyperlink ref="B83" r:id="rId46" xr:uid="{580EC46D-2140-4BA3-B946-493BEA2AA8F6}"/>
    <hyperlink ref="B84" r:id="rId47" xr:uid="{02C7AF3F-A902-4B52-B38B-8BFE601BD413}"/>
    <hyperlink ref="B85" r:id="rId48" xr:uid="{E7999D72-B102-43A3-8090-7B1E0009DB20}"/>
    <hyperlink ref="B86" r:id="rId49" xr:uid="{419E7678-73B8-4AF3-BA36-09EEC9B5AC91}"/>
    <hyperlink ref="B88" r:id="rId50" xr:uid="{16A57870-0621-4BDA-A00A-87462CCA47FE}"/>
    <hyperlink ref="B89" r:id="rId51" xr:uid="{CBF59508-C5BE-41F7-BCBD-6155EF2E0795}"/>
    <hyperlink ref="B90" r:id="rId52" xr:uid="{DEDEE977-1FC6-4048-818A-D1C91E20243C}"/>
    <hyperlink ref="B91" r:id="rId53" xr:uid="{BBB8EAA1-DFFB-4899-A5B3-90B55CAD14A1}"/>
    <hyperlink ref="B96" r:id="rId54" xr:uid="{ED0C003D-228E-418D-A608-E6521A203F97}"/>
    <hyperlink ref="B97" r:id="rId55" xr:uid="{258518D6-8561-4EFA-B856-3D3950E6ACE6}"/>
    <hyperlink ref="B98" r:id="rId56" xr:uid="{4D9C91CB-1FC4-4761-B057-C44F0F61FFC1}"/>
    <hyperlink ref="B99" r:id="rId57" xr:uid="{0B47A30D-3DF7-4D54-A625-7D4944E00B41}"/>
    <hyperlink ref="B100" r:id="rId58" xr:uid="{56DC2A1E-A7C5-4A66-B786-072AE981958F}"/>
    <hyperlink ref="B101" r:id="rId59" xr:uid="{03624DE5-6BC1-45CD-85C9-DDFD01A324E2}"/>
    <hyperlink ref="B104" r:id="rId60" xr:uid="{C83C216E-A6F9-4C46-BF43-591427CDE274}"/>
    <hyperlink ref="B105" r:id="rId61" xr:uid="{CC4BD314-ECED-4947-A6AE-943084715441}"/>
    <hyperlink ref="B106" r:id="rId62" xr:uid="{A7A7E0DD-0EB4-4136-983E-06056AE0EEEC}"/>
    <hyperlink ref="B107" r:id="rId63" xr:uid="{72243992-1BCE-46D7-8CA3-78587D84B689}"/>
    <hyperlink ref="B109" r:id="rId64" xr:uid="{545A5A4E-AFDC-45B1-9EAA-72769D6BB08F}"/>
    <hyperlink ref="B110" r:id="rId65" xr:uid="{81FBC104-77C6-4897-8829-993BA81E5D3C}"/>
    <hyperlink ref="B111" r:id="rId66" xr:uid="{CD65591A-6842-4209-9B5E-EB08B354E85D}"/>
    <hyperlink ref="B112" r:id="rId67" xr:uid="{A082FF07-58E9-4A07-95B4-FD12C4C8F243}"/>
    <hyperlink ref="B114" r:id="rId68" xr:uid="{C02FEC42-C6CA-4888-A47A-FAAF55AD649C}"/>
    <hyperlink ref="B116" r:id="rId69" xr:uid="{9D38F72B-FC56-46D1-B42F-19E579E078E5}"/>
    <hyperlink ref="B118" r:id="rId70" xr:uid="{00D8BDC8-9FF0-4329-AE46-82808585924C}"/>
    <hyperlink ref="B119" r:id="rId71" xr:uid="{2547A2BB-ABBF-4C55-B757-3EBE984BE743}"/>
    <hyperlink ref="B121" r:id="rId72" xr:uid="{E3C6844B-B862-496B-9FA9-E890D454AC21}"/>
    <hyperlink ref="B123" r:id="rId73" xr:uid="{1DF56956-D9A3-4497-BB5E-C34CB34EF5A0}"/>
    <hyperlink ref="B124" r:id="rId74" xr:uid="{8F249F3E-3ABF-491B-97C7-31CAE8AF536A}"/>
    <hyperlink ref="B125" r:id="rId75" xr:uid="{D45EC03E-7498-48EB-805A-7A6437841956}"/>
    <hyperlink ref="B128" r:id="rId76" xr:uid="{97EE2E73-3234-47A6-A850-B7918646BF59}"/>
    <hyperlink ref="B129" r:id="rId77" xr:uid="{21C3A12A-2516-4221-B7C6-652FF6467385}"/>
    <hyperlink ref="B130" r:id="rId78" xr:uid="{60CE0E38-513F-46A0-BAE6-D36D365A32A0}"/>
    <hyperlink ref="B131" r:id="rId79" xr:uid="{12801A75-8E71-45F7-A725-E226591BE2D7}"/>
    <hyperlink ref="B132" r:id="rId80" xr:uid="{71390546-3F9F-43CF-B882-CB3176F214C6}"/>
    <hyperlink ref="B133" r:id="rId81" xr:uid="{6ABDDB7C-A570-40D0-9616-352BD19A6E35}"/>
    <hyperlink ref="B134" r:id="rId82" xr:uid="{BA46A575-5A08-418A-918C-5AF5FBA50C4C}"/>
    <hyperlink ref="B135" r:id="rId83" xr:uid="{FFCC1BDB-6267-47E6-93D2-9AF5329C6FDF}"/>
    <hyperlink ref="B136" r:id="rId84" xr:uid="{5637B240-6303-43F7-B784-FC6AC2DA0FE3}"/>
    <hyperlink ref="B137" r:id="rId85" xr:uid="{06C00087-FB0C-496F-A5EF-5C15ABFF6066}"/>
    <hyperlink ref="B138" r:id="rId86" xr:uid="{48AB0343-78F9-4D55-809A-F4EB087AE290}"/>
    <hyperlink ref="B139" r:id="rId87" xr:uid="{E75A9B34-38A2-46B7-99B4-E59F2CCB4F56}"/>
    <hyperlink ref="B140" r:id="rId88" xr:uid="{0149FA26-197E-4EAB-AC8C-8B64ADC35734}"/>
    <hyperlink ref="B141" r:id="rId89" xr:uid="{F8386EDD-64CF-4C95-AFC4-D2BADBD6D5CC}"/>
    <hyperlink ref="A5" r:id="rId90" xr:uid="{1836CA22-6DD3-4A9C-B44E-7F5145DF0503}"/>
    <hyperlink ref="A11" r:id="rId91" display="Mother of Pearl" xr:uid="{0BF79C7B-E9C3-42C0-8752-36A06812CEA3}"/>
    <hyperlink ref="A16" r:id="rId92" display="Edelweiß" xr:uid="{B3A870C6-B96F-496D-90EC-B1B2FB86522F}"/>
    <hyperlink ref="A19" r:id="rId93" display="River Pearl" xr:uid="{4239D4D5-858A-4652-BE89-AB410C4C72FD}"/>
    <hyperlink ref="A20" r:id="rId94" display="Ant Empress" xr:uid="{F3FF4078-1605-41DF-AE85-4FFB4A4CDAB5}"/>
    <hyperlink ref="A22" r:id="rId95" display="Ruby Dragonfly" xr:uid="{3CC35BEF-B9CC-4E02-B15A-DEC4D6D80FE9}"/>
    <hyperlink ref="A25" r:id="rId96" display="Ant Soldiers" xr:uid="{8759C4A0-AB4B-4979-82D7-A02CEE09545B}"/>
    <hyperlink ref="A28" r:id="rId97" display="Cruel Splinter" xr:uid="{43E46ACB-C1EE-403C-9ECD-3DA2BE7B9A09}"/>
    <hyperlink ref="A30" r:id="rId98" display="Silver Rose" xr:uid="{47AFFF31-EBB3-450C-9351-BB95B8B74390}"/>
    <hyperlink ref="A31" r:id="rId99" display="Dark Heart" xr:uid="{2CE56147-2471-4B92-9612-55CE7D2EF61B}"/>
    <hyperlink ref="A32" r:id="rId100" display="Irrlight" xr:uid="{B0352AF7-D5D7-491B-814F-9F0DC8AE5DB7}"/>
    <hyperlink ref="A33" r:id="rId101" display="Ant Queen" xr:uid="{6281667C-8D1E-4F76-A9BD-6AB1CD2C6593}"/>
    <hyperlink ref="A37" r:id="rId102" display="Ouroboros" xr:uid="{EB436731-ADD1-404F-B6F7-7CC72D25FA68}"/>
    <hyperlink ref="A39" r:id="rId103" display="Scent Gland" xr:uid="{FEBDB84B-AB39-412B-8411-5FE4D2223DEA}"/>
    <hyperlink ref="A42" r:id="rId104" display="Stained Glass Heart" xr:uid="{D734B1C8-4D58-40F6-A376-99191A2CF244}"/>
    <hyperlink ref="A43" r:id="rId105" display="Ivory Figurine" xr:uid="{63D34D62-7EB6-4227-8B77-81776D437BA8}"/>
    <hyperlink ref="A45" r:id="rId106" display="A Talking Whale" xr:uid="{148A62EE-0CC8-4BA0-A3F0-A4BE120A46A1}"/>
    <hyperlink ref="A46" r:id="rId107" display="Bar of Soap" xr:uid="{769AF4EA-0342-4FB9-9BA9-9E0013F4D0A5}"/>
    <hyperlink ref="A47" r:id="rId108" display="Seer's Stones" xr:uid="{E458A853-10F8-4142-B194-F8D882BE26CE}"/>
    <hyperlink ref="A48" r:id="rId109" display="Worm-Eaten Apple" xr:uid="{FE8103E6-4599-423C-B789-DEFE8F439EB5}"/>
    <hyperlink ref="A49" r:id="rId110" display="Ant Farm" xr:uid="{3B5BB0AC-03B1-4665-B00A-A485BBAB9B4E}"/>
    <hyperlink ref="A50" r:id="rId111" display="Glimmermoss" xr:uid="{E607E011-97B6-4284-B398-AE6D41823DD9}"/>
    <hyperlink ref="A51" r:id="rId112" display="Bronze Steed" xr:uid="{F6FB7D7A-EC01-4D33-AA4E-933DBDB5BCAC}"/>
    <hyperlink ref="A52" r:id="rId113" display="Everglowing Ember" xr:uid="{F624F2EC-EFC6-46A2-8E88-01563D5C28AA}"/>
    <hyperlink ref="A58" r:id="rId114" display="Chiming Bluebell" xr:uid="{FEB8A257-0022-4DA3-8011-775EF578DDFE}"/>
    <hyperlink ref="A61" r:id="rId115" display="Four-Leaf Clover" xr:uid="{CB049ABA-2AFB-4204-B492-6F4B62F8AE68}"/>
    <hyperlink ref="A63" r:id="rId116" display="Weird Beetroot" xr:uid="{1EED8F1E-A8FD-44AA-9F01-21355004BF2F}"/>
    <hyperlink ref="A64" r:id="rId117" display="Cat Gold" xr:uid="{7495E476-3AF7-4646-9490-074361DB1A2D}"/>
    <hyperlink ref="A67" r:id="rId118" display="Beaver Teeth" xr:uid="{7AAD0879-82D3-4873-BEC9-0EA5B2B2865B}"/>
    <hyperlink ref="A68" r:id="rId119" display="Dewy Lady's Mantle" xr:uid="{1EB4EE9D-6CF9-420A-865A-DE4F0D8B1138}"/>
    <hyperlink ref="A69" r:id="rId120" display="Feather Trinket" xr:uid="{0490B3BA-D7B9-4006-8DD1-9E9DFC5B7D17}"/>
    <hyperlink ref="A70" r:id="rId121" display="Troll Skull" xr:uid="{6E99BC71-F40B-40E3-A0B6-C2012D347B29}"/>
    <hyperlink ref="A73" r:id="rId122" display="Still Life" xr:uid="{245CE904-4951-4975-9561-8614EE4FA47C}"/>
    <hyperlink ref="A76" r:id="rId123" display="Potent Rod" xr:uid="{FB71748D-B306-4B9A-8CE5-75B8E9F47696}"/>
    <hyperlink ref="A77" r:id="rId124" display="Poppycaps" xr:uid="{8F5FE33D-5300-42C7-A631-D9EFAF2738D5}"/>
    <hyperlink ref="A79" r:id="rId125" display="Unusually Large Hop Cone" xr:uid="{DB3C52E0-7582-491F-BF95-D899696C7D86}"/>
    <hyperlink ref="A80" r:id="rId126" display="Death's Head Chrysalis" xr:uid="{9F95072E-A191-45D8-B2BE-A000A99FD17B}"/>
    <hyperlink ref="A81" r:id="rId127" display="Swan Feather" xr:uid="{F4AB5509-3CBC-4C69-A929-46B3141D1F34}"/>
    <hyperlink ref="A82" r:id="rId128" display="Odd Tuber" xr:uid="{AEBEA150-C92A-49DC-BD28-B9BCEC7D6ACF}"/>
    <hyperlink ref="A83" r:id="rId129" display="Cigar" xr:uid="{3C097B2A-646F-40D6-B2D7-66E450E5946B}"/>
    <hyperlink ref="A84" r:id="rId130" display="Mirkwood Offering" xr:uid="{7135D09C-F611-4F75-A0CD-15F5AFA81C64}"/>
    <hyperlink ref="A85" r:id="rId131" display="Seer's Bones" xr:uid="{E760EC38-DBD3-41E6-B829-2A91688C5375}"/>
    <hyperlink ref="A86" r:id="rId132" display="Hopped-up Cone Cow" xr:uid="{97D6B09D-904F-4315-9E5F-EABAF1B42D1B}"/>
    <hyperlink ref="A88" r:id="rId133" display="Frog's Crown" xr:uid="{83ED8726-3C61-43A6-A3A6-2D66A1759952}"/>
    <hyperlink ref="A89" r:id="rId134" display="Lather" xr:uid="{52C746F9-F64E-4C65-B63E-4275C0A43E16}"/>
    <hyperlink ref="A90" r:id="rId135" display="Straw Doll" xr:uid="{48E3C411-7FD5-47A8-AEA3-6AD4340ABDB0}"/>
    <hyperlink ref="A91" r:id="rId136" display="Mallard Feather" xr:uid="{C30536C6-0309-4F85-84F2-0ABAE8160CE3}"/>
    <hyperlink ref="A96" r:id="rId137" display="Bat Wings" xr:uid="{3F62E9E1-F787-4767-919B-C07AE9F6687B}"/>
    <hyperlink ref="A97" r:id="rId138" display="Divination in Tin" xr:uid="{7E06B160-735E-4488-BC99-00384556C3EA}"/>
    <hyperlink ref="A98" r:id="rId139" display="Porcelain Doll" xr:uid="{05E14587-E8C5-4642-8762-C5E96472C3A2}"/>
    <hyperlink ref="A99" r:id="rId140" display="Ladybug" xr:uid="{3205940E-9951-473C-9837-CA119489954C}"/>
    <hyperlink ref="A100" r:id="rId141" display="Bear Tooth" xr:uid="{E8172659-7CC6-41E6-ADAD-EC2E1616CC50}"/>
    <hyperlink ref="A101" r:id="rId142" display="Opium Dragon" xr:uid="{ABA112BC-C4C4-45F3-BC2C-176FCDDBEF2C}"/>
    <hyperlink ref="A104" r:id="rId143" display="Foul Smoke" xr:uid="{2BAFE2AE-C8E5-4036-B2AA-6FF585738C31}"/>
    <hyperlink ref="A105" r:id="rId144" display="Troll Hair" xr:uid="{EEE532DB-4837-4029-A12F-619C26DCBD82}"/>
    <hyperlink ref="A106" r:id="rId145" display="Prism" xr:uid="{F2233B24-159A-4F7E-A4EB-ABFC33B1844A}"/>
    <hyperlink ref="A107" r:id="rId146" display="Petrified Seashell" xr:uid="{15B6995D-BEA4-475F-89AF-2E18ADDCB84A}"/>
    <hyperlink ref="A109" r:id="rId147" display="Wishbone" xr:uid="{2D3FAEFC-0456-4717-800D-1BD0E3026DC0}"/>
    <hyperlink ref="A110" r:id="rId148" display="Arrow-Shattered Arrow" xr:uid="{58041EB4-6902-4504-BE82-8537D0F62E14}"/>
    <hyperlink ref="A111" r:id="rId149" display="Uncommon Snapdragon" xr:uid="{8E368D93-E3FF-416D-BED0-5847BDE17BBE}"/>
    <hyperlink ref="A112" r:id="rId150" display="Fishy Eyeball" xr:uid="{8C83506D-13B1-4457-86B9-C9E07CC629B2}"/>
    <hyperlink ref="A114" r:id="rId151" display="Cone Cow" xr:uid="{35449581-A0B3-4941-99F5-83A111F2CFC3}"/>
    <hyperlink ref="A116" r:id="rId152" display="Glue Troll" xr:uid="{FBC87CD7-F024-44FC-957D-812D51894C40}"/>
    <hyperlink ref="A118" r:id="rId153" display="Hand Impression" xr:uid="{75448774-1790-4F46-BD80-25420D2A2F04}"/>
    <hyperlink ref="A119" r:id="rId154" display="Primitive Doll" xr:uid="{4783E1FE-FE5C-49DA-806B-7F7680FCEF32}"/>
    <hyperlink ref="A121" r:id="rId155" display="Boar Tusk" xr:uid="{E54688F5-199A-4008-BE0C-2C53BD044444}"/>
    <hyperlink ref="A123" r:id="rId156" display="Itsy Bitsy Spider" xr:uid="{4E5ADB01-47F3-434C-B3B6-9F11F6506B8F}"/>
    <hyperlink ref="A124" r:id="rId157" display="Nine-Tails" xr:uid="{B4E246BF-6B15-4395-BDF6-0160F3BEA774}"/>
    <hyperlink ref="A125" r:id="rId158" display="Lady's Mantle" xr:uid="{8902C9EA-D023-4E0F-938E-0D5C4EB2169E}"/>
    <hyperlink ref="A128" r:id="rId159" display="Notes of a Foul Symphony" xr:uid="{B9C1110D-775E-4B10-A457-00AA35C6F6F2}"/>
    <hyperlink ref="A129" r:id="rId160" display="Itsy Bitsy's Web" xr:uid="{E2BD756A-694B-467C-AC75-724B0208DD24}"/>
    <hyperlink ref="A130" r:id="rId161" display="Walrus Tusk" xr:uid="{B8CF47C8-8720-471C-9070-7A09DFC2F522}"/>
    <hyperlink ref="A131" r:id="rId162" display="Onion Braid" xr:uid="{12BE8031-6BD5-4611-A7CF-CE9AE1B6AE3D}"/>
    <hyperlink ref="A132" r:id="rId163" display="Tangled Bramble" xr:uid="{9858E79E-9181-4DC2-93F6-4C21B8E9E61F}"/>
    <hyperlink ref="A133" r:id="rId164" display="Lucky Rabbit's Foot" xr:uid="{237C9B51-68B2-41E0-A817-08130229F8F6}"/>
    <hyperlink ref="A134" r:id="rId165" display="Royal Toadstool" xr:uid="{081C3005-ED30-4EAD-BC5B-62D0964D786D}"/>
    <hyperlink ref="A135" r:id="rId166" display="Stalagoom" xr:uid="{48E8D18C-9D05-4593-A2B5-D0351ABDA818}"/>
    <hyperlink ref="A136" r:id="rId167" display="Aurochs Hair" xr:uid="{53233A8E-BFA9-4FBA-BA9E-9EDC324CE333}"/>
    <hyperlink ref="A137" r:id="rId168" display="Washed-up Bladderwrack" xr:uid="{75B80D26-1BE2-403A-9B55-F6089995F961}"/>
    <hyperlink ref="A138" r:id="rId169" display="Thorny Thistle" xr:uid="{68E3CC47-5AAC-4A54-AFB2-7E0781C9EA50}"/>
    <hyperlink ref="A139" r:id="rId170" display="Crab Claw" xr:uid="{4BA2A18D-B8A9-461D-9AEF-A4A2807F50A5}"/>
    <hyperlink ref="A140" r:id="rId171" display="Dandelion" xr:uid="{78998E2A-48EA-4477-B67A-612FAE71776D}"/>
    <hyperlink ref="A141" r:id="rId172" display="Dice" xr:uid="{463DE690-F463-4E80-B395-1BB9F14EC897}"/>
  </hyperlink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0FE4F1-2111-45FA-ABDB-36346CFBFC6E}">
  <sheetPr>
    <tabColor rgb="FF00B050"/>
  </sheetPr>
  <dimension ref="A1"/>
  <sheetViews>
    <sheetView workbookViewId="0">
      <selection activeCell="T38" sqref="T38"/>
    </sheetView>
  </sheetViews>
  <sheetFormatPr defaultRowHeight="13.5"/>
  <cols>
    <col min="1" max="16384" width="9.33203125" style="1"/>
  </cols>
  <sheetData/>
  <phoneticPr fontId="5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Sheet31">
    <tabColor rgb="FF00B050"/>
  </sheetPr>
  <dimension ref="A6:B13"/>
  <sheetViews>
    <sheetView workbookViewId="0">
      <pane xSplit="18" ySplit="2" topLeftCell="S3" activePane="bottomRight" state="frozen"/>
      <selection activeCell="T49" sqref="T49"/>
      <selection pane="topRight" activeCell="T49" sqref="T49"/>
      <selection pane="bottomLeft" activeCell="T49" sqref="T49"/>
      <selection pane="bottomRight" activeCell="K19" sqref="K19"/>
    </sheetView>
  </sheetViews>
  <sheetFormatPr defaultRowHeight="13.5"/>
  <cols>
    <col min="1" max="1" width="10.83203125" style="1" bestFit="1" customWidth="1"/>
    <col min="2" max="7" width="16.6640625" style="1" customWidth="1"/>
    <col min="8" max="16384" width="9.33203125" style="1"/>
  </cols>
  <sheetData>
    <row r="6" spans="1:2" ht="14.25" thickBot="1"/>
    <row r="7" spans="1:2" ht="24.75" thickTop="1" thickBot="1">
      <c r="A7" s="403" t="s">
        <v>838</v>
      </c>
      <c r="B7" s="403"/>
    </row>
    <row r="8" spans="1:2" ht="27.75" thickTop="1" thickBot="1">
      <c r="A8" s="75">
        <v>1</v>
      </c>
      <c r="B8" s="76" t="s">
        <v>1481</v>
      </c>
    </row>
    <row r="9" spans="1:2" ht="27.75" thickTop="1" thickBot="1">
      <c r="A9" s="75">
        <v>2</v>
      </c>
      <c r="B9" s="76" t="s">
        <v>1060</v>
      </c>
    </row>
    <row r="10" spans="1:2" ht="15.75" thickTop="1" thickBot="1">
      <c r="A10" s="75">
        <v>3</v>
      </c>
      <c r="B10" s="76" t="s">
        <v>1480</v>
      </c>
    </row>
    <row r="11" spans="1:2" ht="39.75" thickTop="1" thickBot="1">
      <c r="A11" s="75">
        <v>4</v>
      </c>
      <c r="B11" s="76" t="s">
        <v>1062</v>
      </c>
    </row>
    <row r="12" spans="1:2" ht="39.75" thickTop="1" thickBot="1">
      <c r="A12" s="75">
        <v>5</v>
      </c>
      <c r="B12" s="76" t="s">
        <v>1061</v>
      </c>
    </row>
    <row r="13" spans="1:2" ht="14.25" thickTop="1"/>
  </sheetData>
  <mergeCells count="1">
    <mergeCell ref="A7:B7"/>
  </mergeCells>
  <phoneticPr fontId="5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18">
    <tabColor rgb="FFC00000"/>
  </sheetPr>
  <dimension ref="A3:L42"/>
  <sheetViews>
    <sheetView workbookViewId="0">
      <pane xSplit="18" ySplit="2" topLeftCell="S6" activePane="bottomRight" state="frozen"/>
      <selection activeCell="T49" sqref="T49"/>
      <selection pane="topRight" activeCell="T49" sqref="T49"/>
      <selection pane="bottomLeft" activeCell="T49" sqref="T49"/>
      <selection pane="bottomRight" activeCell="K12" sqref="K12"/>
    </sheetView>
  </sheetViews>
  <sheetFormatPr defaultRowHeight="13.5"/>
  <cols>
    <col min="1" max="1" width="13.83203125" style="1" customWidth="1"/>
    <col min="2" max="2" width="11.33203125" style="1" customWidth="1"/>
    <col min="3" max="3" width="12" style="1" customWidth="1"/>
    <col min="4" max="4" width="16.1640625" style="1" customWidth="1"/>
    <col min="5" max="7" width="9.33203125" style="1"/>
    <col min="8" max="8" width="14.5" style="1" customWidth="1"/>
    <col min="9" max="10" width="9.33203125" style="1"/>
    <col min="11" max="12" width="32.6640625" style="1" customWidth="1"/>
    <col min="13" max="16384" width="9.33203125" style="1"/>
  </cols>
  <sheetData>
    <row r="3" spans="1:12" ht="14.25" thickBot="1"/>
    <row r="4" spans="1:12" ht="15" thickTop="1" thickBot="1">
      <c r="A4" s="21" t="s">
        <v>130</v>
      </c>
      <c r="B4" s="21"/>
      <c r="C4" s="19" t="s">
        <v>131</v>
      </c>
      <c r="D4" s="19" t="s">
        <v>132</v>
      </c>
      <c r="E4" s="19" t="s">
        <v>133</v>
      </c>
      <c r="F4" s="19" t="s">
        <v>134</v>
      </c>
      <c r="G4" s="19" t="s">
        <v>135</v>
      </c>
      <c r="H4" s="19" t="s">
        <v>136</v>
      </c>
      <c r="I4" s="405" t="s">
        <v>63</v>
      </c>
      <c r="J4" s="405"/>
      <c r="K4" s="42" t="s">
        <v>570</v>
      </c>
      <c r="L4" s="80"/>
    </row>
    <row r="5" spans="1:12" ht="30" customHeight="1" thickTop="1" thickBot="1">
      <c r="A5" s="21" t="s">
        <v>137</v>
      </c>
      <c r="B5" s="21"/>
      <c r="C5" s="9" t="s">
        <v>137</v>
      </c>
      <c r="D5" s="9" t="s">
        <v>138</v>
      </c>
      <c r="E5" s="9" t="s">
        <v>139</v>
      </c>
      <c r="F5" s="9" t="s">
        <v>140</v>
      </c>
      <c r="G5" s="9" t="s">
        <v>141</v>
      </c>
      <c r="H5" s="9" t="s">
        <v>142</v>
      </c>
      <c r="I5" s="404" t="s">
        <v>242</v>
      </c>
      <c r="J5" s="404"/>
      <c r="K5" s="41" t="s">
        <v>1479</v>
      </c>
      <c r="L5" s="79"/>
    </row>
    <row r="6" spans="1:12" ht="30" customHeight="1" thickTop="1" thickBot="1">
      <c r="A6" s="21" t="s">
        <v>143</v>
      </c>
      <c r="B6" s="21"/>
      <c r="C6" s="9" t="s">
        <v>143</v>
      </c>
      <c r="D6" s="9" t="s">
        <v>144</v>
      </c>
      <c r="E6" s="9"/>
      <c r="F6" s="9"/>
      <c r="G6" s="9"/>
      <c r="H6" s="9" t="s">
        <v>144</v>
      </c>
      <c r="I6" s="404" t="s">
        <v>144</v>
      </c>
      <c r="J6" s="404"/>
      <c r="K6" s="41"/>
      <c r="L6" s="79"/>
    </row>
    <row r="7" spans="1:12" ht="30" customHeight="1" thickTop="1" thickBot="1">
      <c r="A7" s="21" t="s">
        <v>145</v>
      </c>
      <c r="B7" s="21"/>
      <c r="C7" s="9" t="s">
        <v>145</v>
      </c>
      <c r="D7" s="9" t="s">
        <v>144</v>
      </c>
      <c r="E7" s="9"/>
      <c r="F7" s="9"/>
      <c r="G7" s="9"/>
      <c r="H7" s="9" t="s">
        <v>144</v>
      </c>
      <c r="I7" s="404" t="s">
        <v>144</v>
      </c>
      <c r="J7" s="404"/>
      <c r="K7" s="41"/>
      <c r="L7" s="79"/>
    </row>
    <row r="8" spans="1:12" ht="30" customHeight="1" thickTop="1" thickBot="1">
      <c r="A8" s="21" t="s">
        <v>200</v>
      </c>
      <c r="B8" s="21"/>
      <c r="C8" s="9" t="s">
        <v>146</v>
      </c>
      <c r="D8" s="9" t="s">
        <v>147</v>
      </c>
      <c r="E8" s="9" t="s">
        <v>139</v>
      </c>
      <c r="F8" s="9"/>
      <c r="G8" s="9"/>
      <c r="H8" s="9" t="s">
        <v>148</v>
      </c>
      <c r="I8" s="404" t="s">
        <v>243</v>
      </c>
      <c r="J8" s="404"/>
      <c r="K8" s="41"/>
      <c r="L8" s="79"/>
    </row>
    <row r="9" spans="1:12" ht="30" customHeight="1" thickTop="1" thickBot="1">
      <c r="A9" s="21" t="s">
        <v>149</v>
      </c>
      <c r="B9" s="21"/>
      <c r="C9" s="9" t="s">
        <v>149</v>
      </c>
      <c r="D9" s="9" t="s">
        <v>147</v>
      </c>
      <c r="E9" s="9" t="s">
        <v>150</v>
      </c>
      <c r="F9" s="9" t="s">
        <v>151</v>
      </c>
      <c r="G9" s="9"/>
      <c r="H9" s="9" t="s">
        <v>152</v>
      </c>
      <c r="I9" s="404" t="s">
        <v>244</v>
      </c>
      <c r="J9" s="404"/>
      <c r="K9" s="41"/>
      <c r="L9" s="79"/>
    </row>
    <row r="10" spans="1:12" ht="30" customHeight="1" thickTop="1" thickBot="1">
      <c r="A10" s="21" t="s">
        <v>938</v>
      </c>
      <c r="B10" s="21"/>
      <c r="C10" s="9" t="s">
        <v>153</v>
      </c>
      <c r="D10" s="9" t="s">
        <v>154</v>
      </c>
      <c r="E10" s="9" t="s">
        <v>155</v>
      </c>
      <c r="F10" s="9"/>
      <c r="G10" s="9"/>
      <c r="H10" s="9" t="s">
        <v>156</v>
      </c>
      <c r="I10" s="404" t="s">
        <v>245</v>
      </c>
      <c r="J10" s="404"/>
      <c r="K10" s="41"/>
      <c r="L10" s="79"/>
    </row>
    <row r="11" spans="1:12" ht="30" customHeight="1" thickTop="1" thickBot="1">
      <c r="A11" s="21" t="s">
        <v>157</v>
      </c>
      <c r="B11" s="21"/>
      <c r="C11" s="9" t="s">
        <v>157</v>
      </c>
      <c r="D11" s="9" t="s">
        <v>154</v>
      </c>
      <c r="E11" s="9"/>
      <c r="F11" s="9"/>
      <c r="G11" s="9"/>
      <c r="H11" s="9" t="s">
        <v>158</v>
      </c>
      <c r="I11" s="404" t="s">
        <v>159</v>
      </c>
      <c r="J11" s="404"/>
      <c r="K11" s="41"/>
      <c r="L11" s="79"/>
    </row>
    <row r="12" spans="1:12" ht="30" customHeight="1" thickTop="1" thickBot="1">
      <c r="A12" s="21" t="s">
        <v>246</v>
      </c>
      <c r="B12" s="21"/>
      <c r="C12" s="9" t="s">
        <v>160</v>
      </c>
      <c r="D12" s="9" t="s">
        <v>161</v>
      </c>
      <c r="E12" s="9" t="s">
        <v>162</v>
      </c>
      <c r="F12" s="9"/>
      <c r="G12" s="9"/>
      <c r="H12" s="9" t="s">
        <v>163</v>
      </c>
      <c r="I12" s="404" t="s">
        <v>247</v>
      </c>
      <c r="J12" s="404"/>
      <c r="K12" s="41" t="s">
        <v>1478</v>
      </c>
      <c r="L12" s="79"/>
    </row>
    <row r="13" spans="1:12" ht="30" customHeight="1" thickTop="1" thickBot="1">
      <c r="A13" s="21" t="s">
        <v>164</v>
      </c>
      <c r="B13" s="21"/>
      <c r="C13" s="9" t="s">
        <v>164</v>
      </c>
      <c r="D13" s="9" t="s">
        <v>165</v>
      </c>
      <c r="E13" s="9" t="s">
        <v>166</v>
      </c>
      <c r="F13" s="9" t="s">
        <v>167</v>
      </c>
      <c r="G13" s="9"/>
      <c r="H13" s="9" t="s">
        <v>168</v>
      </c>
      <c r="I13" s="404" t="s">
        <v>248</v>
      </c>
      <c r="J13" s="404"/>
      <c r="K13" s="41"/>
      <c r="L13" s="79"/>
    </row>
    <row r="14" spans="1:12" ht="30" customHeight="1" thickTop="1" thickBot="1">
      <c r="A14" s="21" t="s">
        <v>169</v>
      </c>
      <c r="B14" s="21"/>
      <c r="C14" s="9" t="s">
        <v>169</v>
      </c>
      <c r="D14" s="9" t="s">
        <v>170</v>
      </c>
      <c r="E14" s="9" t="s">
        <v>171</v>
      </c>
      <c r="F14" s="9" t="s">
        <v>172</v>
      </c>
      <c r="G14" s="9"/>
      <c r="H14" s="9" t="s">
        <v>173</v>
      </c>
      <c r="I14" s="404" t="s">
        <v>67</v>
      </c>
      <c r="J14" s="404"/>
      <c r="K14" s="41" t="s">
        <v>905</v>
      </c>
      <c r="L14" s="79"/>
    </row>
    <row r="15" spans="1:12" ht="30" customHeight="1" thickTop="1" thickBot="1">
      <c r="A15" s="21" t="s">
        <v>174</v>
      </c>
      <c r="B15" s="21"/>
      <c r="C15" s="9" t="s">
        <v>174</v>
      </c>
      <c r="D15" s="9" t="s">
        <v>175</v>
      </c>
      <c r="E15" s="9" t="s">
        <v>171</v>
      </c>
      <c r="F15" s="9"/>
      <c r="G15" s="9"/>
      <c r="H15" s="9" t="s">
        <v>176</v>
      </c>
      <c r="I15" s="404" t="s">
        <v>67</v>
      </c>
      <c r="J15" s="404"/>
      <c r="K15" s="41"/>
      <c r="L15" s="79"/>
    </row>
    <row r="16" spans="1:12" ht="30" customHeight="1" thickTop="1" thickBot="1">
      <c r="A16" s="21" t="s">
        <v>177</v>
      </c>
      <c r="B16" s="21"/>
      <c r="C16" s="9" t="s">
        <v>177</v>
      </c>
      <c r="D16" s="9" t="s">
        <v>178</v>
      </c>
      <c r="E16" s="9" t="s">
        <v>179</v>
      </c>
      <c r="F16" s="9" t="s">
        <v>180</v>
      </c>
      <c r="G16" s="9"/>
      <c r="H16" s="9" t="s">
        <v>181</v>
      </c>
      <c r="I16" s="404" t="s">
        <v>249</v>
      </c>
      <c r="J16" s="404"/>
      <c r="K16" s="41"/>
      <c r="L16" s="79"/>
    </row>
    <row r="17" spans="1:12" ht="30" customHeight="1" thickTop="1" thickBot="1">
      <c r="A17" s="21" t="s">
        <v>182</v>
      </c>
      <c r="B17" s="21"/>
      <c r="C17" s="9" t="s">
        <v>182</v>
      </c>
      <c r="D17" s="9" t="s">
        <v>183</v>
      </c>
      <c r="E17" s="9" t="s">
        <v>184</v>
      </c>
      <c r="F17" s="9"/>
      <c r="G17" s="9"/>
      <c r="H17" s="9" t="s">
        <v>163</v>
      </c>
      <c r="I17" s="404" t="s">
        <v>185</v>
      </c>
      <c r="J17" s="404"/>
      <c r="K17" s="41"/>
      <c r="L17" s="79"/>
    </row>
    <row r="18" spans="1:12" ht="30" customHeight="1" thickTop="1" thickBot="1">
      <c r="A18" s="21" t="s">
        <v>186</v>
      </c>
      <c r="B18" s="21"/>
      <c r="C18" s="9" t="s">
        <v>186</v>
      </c>
      <c r="D18" s="9" t="s">
        <v>187</v>
      </c>
      <c r="E18" s="9" t="s">
        <v>188</v>
      </c>
      <c r="F18" s="9" t="s">
        <v>569</v>
      </c>
      <c r="G18" s="9"/>
      <c r="H18" s="9" t="s">
        <v>173</v>
      </c>
      <c r="I18" s="404" t="s">
        <v>250</v>
      </c>
      <c r="J18" s="404"/>
      <c r="K18" s="41"/>
      <c r="L18" s="79"/>
    </row>
    <row r="19" spans="1:12" ht="30" customHeight="1" thickTop="1" thickBot="1">
      <c r="A19" s="21" t="s">
        <v>190</v>
      </c>
      <c r="B19" s="21"/>
      <c r="C19" s="9" t="s">
        <v>190</v>
      </c>
      <c r="D19" s="9" t="s">
        <v>187</v>
      </c>
      <c r="E19" s="9"/>
      <c r="F19" s="9"/>
      <c r="G19" s="9"/>
      <c r="H19" s="9" t="s">
        <v>148</v>
      </c>
      <c r="I19" s="404" t="s">
        <v>185</v>
      </c>
      <c r="J19" s="404"/>
      <c r="K19" s="41"/>
      <c r="L19" s="79"/>
    </row>
    <row r="20" spans="1:12" ht="30" customHeight="1" thickTop="1" thickBot="1">
      <c r="A20" s="21" t="s">
        <v>191</v>
      </c>
      <c r="B20" s="21"/>
      <c r="C20" s="9" t="s">
        <v>191</v>
      </c>
      <c r="D20" s="9" t="s">
        <v>192</v>
      </c>
      <c r="E20" s="9" t="s">
        <v>193</v>
      </c>
      <c r="F20" s="9"/>
      <c r="G20" s="9"/>
      <c r="H20" s="9" t="s">
        <v>163</v>
      </c>
      <c r="I20" s="404" t="s">
        <v>70</v>
      </c>
      <c r="J20" s="404"/>
      <c r="K20" s="41"/>
      <c r="L20" s="79"/>
    </row>
    <row r="21" spans="1:12" ht="30" customHeight="1" thickTop="1" thickBot="1">
      <c r="A21" s="21" t="s">
        <v>194</v>
      </c>
      <c r="B21" s="21"/>
      <c r="C21" s="9" t="s">
        <v>194</v>
      </c>
      <c r="D21" s="9" t="s">
        <v>195</v>
      </c>
      <c r="E21" s="9"/>
      <c r="F21" s="9"/>
      <c r="G21" s="9"/>
      <c r="H21" s="9" t="s">
        <v>152</v>
      </c>
      <c r="I21" s="404" t="s">
        <v>185</v>
      </c>
      <c r="J21" s="404"/>
      <c r="K21" s="41"/>
      <c r="L21" s="79"/>
    </row>
    <row r="22" spans="1:12" ht="30" customHeight="1" thickTop="1" thickBot="1">
      <c r="A22" s="21" t="s">
        <v>196</v>
      </c>
      <c r="B22" s="21"/>
      <c r="C22" s="9" t="s">
        <v>196</v>
      </c>
      <c r="D22" s="9" t="s">
        <v>197</v>
      </c>
      <c r="E22" s="9" t="s">
        <v>198</v>
      </c>
      <c r="F22" s="9"/>
      <c r="G22" s="9"/>
      <c r="H22" s="9" t="s">
        <v>152</v>
      </c>
      <c r="I22" s="404" t="s">
        <v>68</v>
      </c>
      <c r="J22" s="404"/>
      <c r="K22" s="41"/>
      <c r="L22" s="79"/>
    </row>
    <row r="23" spans="1:12" ht="30" customHeight="1" thickTop="1" thickBot="1">
      <c r="A23" s="21" t="s">
        <v>199</v>
      </c>
      <c r="B23" s="21"/>
      <c r="C23" s="9" t="s">
        <v>199</v>
      </c>
      <c r="D23" s="9" t="s">
        <v>197</v>
      </c>
      <c r="E23" s="9" t="s">
        <v>184</v>
      </c>
      <c r="F23" s="9" t="s">
        <v>180</v>
      </c>
      <c r="G23" s="9"/>
      <c r="H23" s="9" t="s">
        <v>173</v>
      </c>
      <c r="I23" s="404" t="s">
        <v>251</v>
      </c>
      <c r="J23" s="404"/>
      <c r="K23" s="41"/>
      <c r="L23" s="79"/>
    </row>
    <row r="24" spans="1:12" ht="30" customHeight="1" thickTop="1" thickBot="1">
      <c r="A24" s="21" t="s">
        <v>200</v>
      </c>
      <c r="B24" s="21"/>
      <c r="C24" s="9" t="s">
        <v>200</v>
      </c>
      <c r="D24" s="9" t="s">
        <v>197</v>
      </c>
      <c r="E24" s="9"/>
      <c r="F24" s="9"/>
      <c r="G24" s="9"/>
      <c r="H24" s="9" t="s">
        <v>201</v>
      </c>
      <c r="I24" s="404" t="s">
        <v>67</v>
      </c>
      <c r="J24" s="404"/>
      <c r="K24" s="41"/>
      <c r="L24" s="79"/>
    </row>
    <row r="25" spans="1:12" ht="30" customHeight="1" thickTop="1" thickBot="1">
      <c r="A25" s="21" t="s">
        <v>202</v>
      </c>
      <c r="B25" s="21"/>
      <c r="C25" s="9" t="s">
        <v>202</v>
      </c>
      <c r="D25" s="9" t="s">
        <v>203</v>
      </c>
      <c r="E25" s="9" t="s">
        <v>388</v>
      </c>
      <c r="F25" s="9"/>
      <c r="G25" s="9"/>
      <c r="H25" s="9" t="s">
        <v>204</v>
      </c>
      <c r="I25" s="404" t="s">
        <v>72</v>
      </c>
      <c r="J25" s="404"/>
      <c r="K25" s="41" t="s">
        <v>936</v>
      </c>
      <c r="L25" s="79" t="s">
        <v>937</v>
      </c>
    </row>
    <row r="26" spans="1:12" ht="30" customHeight="1" thickTop="1" thickBot="1">
      <c r="A26" s="21" t="s">
        <v>205</v>
      </c>
      <c r="B26" s="21"/>
      <c r="C26" s="9" t="s">
        <v>205</v>
      </c>
      <c r="D26" s="9" t="s">
        <v>206</v>
      </c>
      <c r="E26" s="9"/>
      <c r="F26" s="9"/>
      <c r="G26" s="9"/>
      <c r="H26" s="9" t="s">
        <v>176</v>
      </c>
      <c r="I26" s="404" t="s">
        <v>67</v>
      </c>
      <c r="J26" s="404"/>
      <c r="K26" s="41"/>
      <c r="L26" s="79"/>
    </row>
    <row r="27" spans="1:12" ht="30" customHeight="1" thickTop="1" thickBot="1">
      <c r="A27" s="21" t="s">
        <v>207</v>
      </c>
      <c r="B27" s="21"/>
      <c r="C27" s="9" t="s">
        <v>207</v>
      </c>
      <c r="D27" s="9" t="s">
        <v>826</v>
      </c>
      <c r="E27" s="9" t="s">
        <v>579</v>
      </c>
      <c r="F27" s="9"/>
      <c r="G27" s="9"/>
      <c r="H27" s="9" t="s">
        <v>208</v>
      </c>
      <c r="I27" s="404" t="s">
        <v>252</v>
      </c>
      <c r="J27" s="404"/>
      <c r="K27" s="41"/>
      <c r="L27" s="79"/>
    </row>
    <row r="28" spans="1:12" ht="30" customHeight="1" thickTop="1" thickBot="1">
      <c r="A28" s="21" t="s">
        <v>209</v>
      </c>
      <c r="B28" s="21"/>
      <c r="C28" s="9" t="s">
        <v>209</v>
      </c>
      <c r="D28" s="9" t="s">
        <v>206</v>
      </c>
      <c r="E28" s="9" t="s">
        <v>179</v>
      </c>
      <c r="F28" s="9"/>
      <c r="G28" s="9"/>
      <c r="H28" s="9" t="s">
        <v>152</v>
      </c>
      <c r="I28" s="404" t="s">
        <v>64</v>
      </c>
      <c r="J28" s="404"/>
      <c r="K28" s="41"/>
      <c r="L28" s="79"/>
    </row>
    <row r="29" spans="1:12" ht="30" customHeight="1" thickTop="1" thickBot="1">
      <c r="A29" s="21" t="s">
        <v>210</v>
      </c>
      <c r="B29" s="21"/>
      <c r="C29" s="9" t="s">
        <v>210</v>
      </c>
      <c r="D29" s="9" t="s">
        <v>211</v>
      </c>
      <c r="E29" s="9" t="s">
        <v>212</v>
      </c>
      <c r="F29" s="9" t="s">
        <v>213</v>
      </c>
      <c r="G29" s="9"/>
      <c r="H29" s="9" t="s">
        <v>214</v>
      </c>
      <c r="I29" s="404" t="s">
        <v>253</v>
      </c>
      <c r="J29" s="404"/>
      <c r="K29" s="41"/>
      <c r="L29" s="79"/>
    </row>
    <row r="30" spans="1:12" ht="30" customHeight="1" thickTop="1" thickBot="1">
      <c r="A30" s="21" t="s">
        <v>260</v>
      </c>
      <c r="B30" s="21"/>
      <c r="C30" s="9" t="s">
        <v>215</v>
      </c>
      <c r="D30" s="9" t="s">
        <v>216</v>
      </c>
      <c r="E30" s="9" t="s">
        <v>217</v>
      </c>
      <c r="F30" s="9"/>
      <c r="G30" s="9"/>
      <c r="H30" s="9" t="s">
        <v>148</v>
      </c>
      <c r="I30" s="404" t="s">
        <v>254</v>
      </c>
      <c r="J30" s="404"/>
      <c r="K30" s="31" t="s">
        <v>389</v>
      </c>
      <c r="L30" s="79"/>
    </row>
    <row r="31" spans="1:12" ht="30" customHeight="1" thickTop="1" thickBot="1">
      <c r="A31" s="21" t="s">
        <v>218</v>
      </c>
      <c r="B31" s="21"/>
      <c r="C31" s="9" t="s">
        <v>218</v>
      </c>
      <c r="D31" s="9" t="s">
        <v>219</v>
      </c>
      <c r="E31" s="9" t="s">
        <v>220</v>
      </c>
      <c r="F31" s="9" t="s">
        <v>140</v>
      </c>
      <c r="G31" s="9"/>
      <c r="H31" s="9" t="s">
        <v>163</v>
      </c>
      <c r="I31" s="404" t="s">
        <v>255</v>
      </c>
      <c r="J31" s="404"/>
      <c r="K31" s="41"/>
      <c r="L31" s="79"/>
    </row>
    <row r="32" spans="1:12" ht="30" customHeight="1" thickTop="1" thickBot="1">
      <c r="A32" s="21" t="s">
        <v>221</v>
      </c>
      <c r="B32" s="21"/>
      <c r="C32" s="9" t="s">
        <v>221</v>
      </c>
      <c r="D32" s="9" t="s">
        <v>222</v>
      </c>
      <c r="E32" s="9" t="s">
        <v>386</v>
      </c>
      <c r="F32" s="9" t="s">
        <v>223</v>
      </c>
      <c r="G32" s="9"/>
      <c r="H32" s="9" t="s">
        <v>224</v>
      </c>
      <c r="I32" s="404" t="s">
        <v>256</v>
      </c>
      <c r="J32" s="404"/>
      <c r="K32" s="41"/>
      <c r="L32" s="79"/>
    </row>
    <row r="33" spans="1:12" ht="30" customHeight="1" thickTop="1" thickBot="1">
      <c r="A33" s="21" t="s">
        <v>225</v>
      </c>
      <c r="B33" s="21"/>
      <c r="C33" s="9" t="s">
        <v>225</v>
      </c>
      <c r="D33" s="9" t="s">
        <v>189</v>
      </c>
      <c r="E33" s="9"/>
      <c r="F33" s="9"/>
      <c r="G33" s="9"/>
      <c r="H33" s="9" t="s">
        <v>163</v>
      </c>
      <c r="I33" s="404" t="s">
        <v>66</v>
      </c>
      <c r="J33" s="404"/>
      <c r="K33" s="41" t="s">
        <v>571</v>
      </c>
      <c r="L33" s="79" t="s">
        <v>862</v>
      </c>
    </row>
    <row r="34" spans="1:12" ht="30" customHeight="1" thickTop="1" thickBot="1">
      <c r="A34" s="21" t="s">
        <v>226</v>
      </c>
      <c r="B34" s="21"/>
      <c r="C34" s="9" t="s">
        <v>226</v>
      </c>
      <c r="D34" s="9" t="s">
        <v>220</v>
      </c>
      <c r="E34" s="9"/>
      <c r="F34" s="9"/>
      <c r="G34" s="9"/>
      <c r="H34" s="9" t="s">
        <v>214</v>
      </c>
      <c r="I34" s="404" t="s">
        <v>70</v>
      </c>
      <c r="J34" s="404"/>
      <c r="K34" s="41"/>
      <c r="L34" s="79"/>
    </row>
    <row r="35" spans="1:12" ht="30" customHeight="1" thickTop="1" thickBot="1">
      <c r="A35" s="21" t="s">
        <v>227</v>
      </c>
      <c r="B35" s="21"/>
      <c r="C35" s="9" t="s">
        <v>227</v>
      </c>
      <c r="D35" s="9" t="s">
        <v>387</v>
      </c>
      <c r="E35" s="9" t="s">
        <v>184</v>
      </c>
      <c r="F35" s="9" t="s">
        <v>183</v>
      </c>
      <c r="G35" s="9"/>
      <c r="H35" s="9" t="s">
        <v>228</v>
      </c>
      <c r="I35" s="404" t="s">
        <v>257</v>
      </c>
      <c r="J35" s="404"/>
      <c r="K35" s="41"/>
      <c r="L35" s="79"/>
    </row>
    <row r="36" spans="1:12" ht="30" customHeight="1" thickTop="1" thickBot="1">
      <c r="A36" s="21" t="s">
        <v>229</v>
      </c>
      <c r="B36" s="21"/>
      <c r="C36" s="9" t="s">
        <v>229</v>
      </c>
      <c r="D36" s="9" t="s">
        <v>172</v>
      </c>
      <c r="E36" s="9"/>
      <c r="F36" s="9"/>
      <c r="G36" s="9"/>
      <c r="H36" s="9" t="s">
        <v>173</v>
      </c>
      <c r="I36" s="404" t="s">
        <v>65</v>
      </c>
      <c r="J36" s="404"/>
      <c r="K36" s="41"/>
      <c r="L36" s="79"/>
    </row>
    <row r="37" spans="1:12" ht="30" customHeight="1" thickTop="1" thickBot="1">
      <c r="A37" s="21" t="s">
        <v>230</v>
      </c>
      <c r="B37" s="21"/>
      <c r="C37" s="9" t="s">
        <v>230</v>
      </c>
      <c r="D37" s="9" t="s">
        <v>150</v>
      </c>
      <c r="E37" s="9" t="s">
        <v>223</v>
      </c>
      <c r="F37" s="9" t="s">
        <v>141</v>
      </c>
      <c r="G37" s="9"/>
      <c r="H37" s="9" t="s">
        <v>148</v>
      </c>
      <c r="I37" s="404" t="s">
        <v>258</v>
      </c>
      <c r="J37" s="404"/>
      <c r="K37" s="41"/>
      <c r="L37" s="79"/>
    </row>
    <row r="38" spans="1:12" ht="30" customHeight="1" thickTop="1" thickBot="1">
      <c r="A38" s="21" t="s">
        <v>231</v>
      </c>
      <c r="B38" s="21"/>
      <c r="C38" s="9" t="s">
        <v>231</v>
      </c>
      <c r="D38" s="9" t="s">
        <v>232</v>
      </c>
      <c r="E38" s="9" t="s">
        <v>216</v>
      </c>
      <c r="F38" s="9"/>
      <c r="G38" s="9"/>
      <c r="H38" s="9" t="s">
        <v>233</v>
      </c>
      <c r="I38" s="404" t="s">
        <v>64</v>
      </c>
      <c r="J38" s="404"/>
      <c r="K38" s="41"/>
      <c r="L38" s="79"/>
    </row>
    <row r="39" spans="1:12" ht="30" customHeight="1" thickTop="1" thickBot="1">
      <c r="A39" s="21" t="s">
        <v>234</v>
      </c>
      <c r="B39" s="21"/>
      <c r="C39" s="9" t="s">
        <v>234</v>
      </c>
      <c r="D39" s="9" t="s">
        <v>235</v>
      </c>
      <c r="E39" s="9"/>
      <c r="F39" s="9"/>
      <c r="G39" s="9"/>
      <c r="H39" s="9" t="s">
        <v>236</v>
      </c>
      <c r="I39" s="404" t="s">
        <v>71</v>
      </c>
      <c r="J39" s="404"/>
      <c r="K39" s="41"/>
      <c r="L39" s="79"/>
    </row>
    <row r="40" spans="1:12" ht="30" customHeight="1" thickTop="1" thickBot="1">
      <c r="A40" s="21" t="s">
        <v>237</v>
      </c>
      <c r="B40" s="21"/>
      <c r="C40" s="9" t="s">
        <v>237</v>
      </c>
      <c r="D40" s="9" t="s">
        <v>238</v>
      </c>
      <c r="E40" s="9"/>
      <c r="F40" s="9"/>
      <c r="G40" s="9"/>
      <c r="H40" s="9" t="s">
        <v>239</v>
      </c>
      <c r="I40" s="404" t="s">
        <v>259</v>
      </c>
      <c r="J40" s="404"/>
      <c r="K40" s="41"/>
      <c r="L40" s="79"/>
    </row>
    <row r="41" spans="1:12" ht="30" customHeight="1" thickTop="1" thickBot="1">
      <c r="A41" s="21" t="s">
        <v>836</v>
      </c>
      <c r="B41" s="21"/>
      <c r="C41" s="9" t="s">
        <v>240</v>
      </c>
      <c r="D41" s="9" t="s">
        <v>166</v>
      </c>
      <c r="E41" s="9" t="s">
        <v>241</v>
      </c>
      <c r="F41" s="9"/>
      <c r="G41" s="9"/>
      <c r="H41" s="9" t="s">
        <v>148</v>
      </c>
      <c r="I41" s="404" t="s">
        <v>65</v>
      </c>
      <c r="J41" s="404"/>
      <c r="K41" s="41"/>
      <c r="L41" s="79"/>
    </row>
    <row r="42" spans="1:12" ht="14.25" thickTop="1"/>
  </sheetData>
  <mergeCells count="38">
    <mergeCell ref="I9:J9"/>
    <mergeCell ref="I4:J4"/>
    <mergeCell ref="I5:J5"/>
    <mergeCell ref="I6:J6"/>
    <mergeCell ref="I7:J7"/>
    <mergeCell ref="I8:J8"/>
    <mergeCell ref="I21:J21"/>
    <mergeCell ref="I10:J10"/>
    <mergeCell ref="I11:J11"/>
    <mergeCell ref="I12:J12"/>
    <mergeCell ref="I13:J13"/>
    <mergeCell ref="I14:J14"/>
    <mergeCell ref="I15:J15"/>
    <mergeCell ref="I16:J16"/>
    <mergeCell ref="I17:J17"/>
    <mergeCell ref="I18:J18"/>
    <mergeCell ref="I19:J19"/>
    <mergeCell ref="I20:J20"/>
    <mergeCell ref="I33:J33"/>
    <mergeCell ref="I22:J22"/>
    <mergeCell ref="I23:J23"/>
    <mergeCell ref="I24:J24"/>
    <mergeCell ref="I25:J25"/>
    <mergeCell ref="I26:J26"/>
    <mergeCell ref="I27:J27"/>
    <mergeCell ref="I28:J28"/>
    <mergeCell ref="I29:J29"/>
    <mergeCell ref="I30:J30"/>
    <mergeCell ref="I31:J31"/>
    <mergeCell ref="I32:J32"/>
    <mergeCell ref="I40:J40"/>
    <mergeCell ref="I41:J41"/>
    <mergeCell ref="I34:J34"/>
    <mergeCell ref="I35:J35"/>
    <mergeCell ref="I36:J36"/>
    <mergeCell ref="I37:J37"/>
    <mergeCell ref="I38:J38"/>
    <mergeCell ref="I39:J39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6">
    <tabColor rgb="FFFFFF00"/>
  </sheetPr>
  <dimension ref="A3:W1121"/>
  <sheetViews>
    <sheetView workbookViewId="0">
      <pane xSplit="17" ySplit="11" topLeftCell="R639" activePane="bottomRight" state="frozen"/>
      <selection pane="topRight" activeCell="R1" sqref="R1"/>
      <selection pane="bottomLeft" activeCell="A12" sqref="A12"/>
      <selection pane="bottomRight" activeCell="P660" sqref="P660"/>
    </sheetView>
  </sheetViews>
  <sheetFormatPr defaultRowHeight="13.5"/>
  <cols>
    <col min="1" max="17" width="9.33203125" style="1"/>
    <col min="18" max="18" width="13.33203125" style="1" bestFit="1" customWidth="1"/>
    <col min="19" max="21" width="9.5" style="1" bestFit="1" customWidth="1"/>
    <col min="22" max="22" width="15.5" style="1" bestFit="1" customWidth="1"/>
    <col min="23" max="23" width="37.33203125" style="1" bestFit="1" customWidth="1"/>
    <col min="24" max="16384" width="9.33203125" style="1"/>
  </cols>
  <sheetData>
    <row r="3" spans="1:19" ht="14.25" thickBot="1">
      <c r="O3"/>
    </row>
    <row r="4" spans="1:19" ht="18" thickTop="1" thickBot="1">
      <c r="A4" s="406"/>
      <c r="B4" s="407"/>
      <c r="C4" s="407"/>
      <c r="D4" s="407"/>
      <c r="E4" s="407"/>
      <c r="F4" s="407"/>
      <c r="G4" s="407"/>
      <c r="H4" s="407"/>
      <c r="I4" s="408"/>
      <c r="K4" s="406"/>
      <c r="L4" s="407"/>
      <c r="M4" s="407"/>
      <c r="N4" s="407"/>
      <c r="O4" s="407"/>
      <c r="P4" s="407"/>
      <c r="Q4" s="407"/>
      <c r="R4" s="407"/>
      <c r="S4" s="408"/>
    </row>
    <row r="5" spans="1:19" ht="15" thickTop="1" thickBot="1">
      <c r="A5" s="409"/>
      <c r="B5" s="409"/>
      <c r="C5" s="409"/>
      <c r="D5" s="23" t="s">
        <v>310</v>
      </c>
      <c r="E5" s="410"/>
      <c r="F5" s="410"/>
      <c r="G5" s="410"/>
      <c r="H5" s="410"/>
      <c r="I5" s="410"/>
      <c r="K5" s="409"/>
      <c r="L5" s="409"/>
      <c r="M5" s="409"/>
      <c r="N5" s="23" t="s">
        <v>310</v>
      </c>
      <c r="O5" s="410"/>
      <c r="P5" s="410"/>
      <c r="Q5" s="410"/>
      <c r="R5" s="410"/>
      <c r="S5" s="410"/>
    </row>
    <row r="6" spans="1:19" ht="15" thickTop="1" thickBot="1">
      <c r="A6" s="409"/>
      <c r="B6" s="409"/>
      <c r="C6" s="409"/>
      <c r="D6" s="23"/>
      <c r="E6" s="410"/>
      <c r="F6" s="410"/>
      <c r="G6" s="410"/>
      <c r="H6" s="410"/>
      <c r="I6" s="410"/>
      <c r="K6" s="409"/>
      <c r="L6" s="409"/>
      <c r="M6" s="409"/>
      <c r="N6" s="23"/>
      <c r="O6" s="410"/>
      <c r="P6" s="410"/>
      <c r="Q6" s="410"/>
      <c r="R6" s="410"/>
      <c r="S6" s="410"/>
    </row>
    <row r="7" spans="1:19" ht="15" thickTop="1" thickBot="1">
      <c r="A7" s="409"/>
      <c r="B7" s="409"/>
      <c r="C7" s="409"/>
      <c r="D7" s="23" t="s">
        <v>311</v>
      </c>
      <c r="E7" s="410"/>
      <c r="F7" s="410"/>
      <c r="G7" s="410"/>
      <c r="H7" s="410"/>
      <c r="I7" s="410"/>
      <c r="K7" s="409"/>
      <c r="L7" s="409"/>
      <c r="M7" s="409"/>
      <c r="N7" s="23" t="s">
        <v>311</v>
      </c>
      <c r="O7" s="410"/>
      <c r="P7" s="410"/>
      <c r="Q7" s="410"/>
      <c r="R7" s="410"/>
      <c r="S7" s="410"/>
    </row>
    <row r="8" spans="1:19" ht="15" thickTop="1" thickBot="1">
      <c r="A8" s="409"/>
      <c r="B8" s="409"/>
      <c r="C8" s="409"/>
      <c r="D8" s="23"/>
      <c r="E8" s="410"/>
      <c r="F8" s="410"/>
      <c r="G8" s="410"/>
      <c r="H8" s="410"/>
      <c r="I8" s="410"/>
      <c r="K8" s="409"/>
      <c r="L8" s="409"/>
      <c r="M8" s="409"/>
      <c r="N8" s="23"/>
      <c r="O8" s="410"/>
      <c r="P8" s="410"/>
      <c r="Q8" s="410"/>
      <c r="R8" s="410"/>
      <c r="S8" s="410"/>
    </row>
    <row r="9" spans="1:19" ht="15" thickTop="1" thickBot="1">
      <c r="A9" s="409"/>
      <c r="B9" s="409"/>
      <c r="C9" s="409"/>
      <c r="D9" s="23" t="s">
        <v>313</v>
      </c>
      <c r="E9" s="410"/>
      <c r="F9" s="410"/>
      <c r="G9" s="410"/>
      <c r="H9" s="410"/>
      <c r="I9" s="410"/>
      <c r="K9" s="409"/>
      <c r="L9" s="409"/>
      <c r="M9" s="409"/>
      <c r="N9" s="23" t="s">
        <v>313</v>
      </c>
      <c r="O9" s="410"/>
      <c r="P9" s="410"/>
      <c r="Q9" s="410"/>
      <c r="R9" s="410"/>
      <c r="S9" s="410"/>
    </row>
    <row r="10" spans="1:19" ht="15" thickTop="1" thickBot="1">
      <c r="A10" s="409"/>
      <c r="B10" s="409"/>
      <c r="C10" s="409"/>
      <c r="D10" s="23"/>
      <c r="E10" s="410"/>
      <c r="F10" s="410"/>
      <c r="G10" s="410"/>
      <c r="H10" s="410"/>
      <c r="I10" s="410"/>
      <c r="K10" s="409"/>
      <c r="L10" s="409"/>
      <c r="M10" s="409"/>
      <c r="N10" s="23"/>
      <c r="O10" s="410"/>
      <c r="P10" s="410"/>
      <c r="Q10" s="410"/>
      <c r="R10" s="410"/>
      <c r="S10" s="410"/>
    </row>
    <row r="11" spans="1:19" ht="15" thickTop="1" thickBot="1">
      <c r="A11" s="409"/>
      <c r="B11" s="409"/>
      <c r="C11" s="409"/>
      <c r="D11" s="23" t="s">
        <v>319</v>
      </c>
      <c r="E11" s="410"/>
      <c r="F11" s="410"/>
      <c r="G11" s="410"/>
      <c r="H11" s="410"/>
      <c r="I11" s="410"/>
      <c r="K11" s="409"/>
      <c r="L11" s="409"/>
      <c r="M11" s="409"/>
      <c r="N11" s="23"/>
      <c r="O11" s="410"/>
      <c r="P11" s="410"/>
      <c r="Q11" s="410"/>
      <c r="R11" s="410"/>
      <c r="S11" s="410"/>
    </row>
    <row r="12" spans="1:19" ht="15" thickTop="1" thickBot="1"/>
    <row r="13" spans="1:19" ht="22.5" thickTop="1" thickBot="1">
      <c r="A13" s="415" t="s">
        <v>1186</v>
      </c>
      <c r="B13" s="415"/>
      <c r="C13" s="415"/>
      <c r="D13" s="415"/>
      <c r="E13" s="415"/>
      <c r="F13" s="415"/>
      <c r="G13" s="415"/>
      <c r="H13" s="415"/>
      <c r="I13" s="415"/>
    </row>
    <row r="14" spans="1:19" ht="15" thickTop="1" thickBot="1"/>
    <row r="15" spans="1:19" ht="18" thickTop="1" thickBot="1">
      <c r="A15" s="406" t="s">
        <v>1109</v>
      </c>
      <c r="B15" s="407"/>
      <c r="C15" s="407"/>
      <c r="D15" s="407"/>
      <c r="E15" s="407"/>
      <c r="F15" s="407"/>
      <c r="G15" s="407"/>
      <c r="H15" s="407"/>
      <c r="I15" s="408"/>
    </row>
    <row r="16" spans="1:19" ht="15" thickTop="1" thickBot="1">
      <c r="A16" s="409"/>
      <c r="B16" s="409"/>
      <c r="C16" s="409"/>
      <c r="D16" s="95" t="s">
        <v>310</v>
      </c>
      <c r="E16" s="410" t="s">
        <v>1111</v>
      </c>
      <c r="F16" s="410"/>
      <c r="G16" s="410"/>
      <c r="H16" s="410"/>
      <c r="I16" s="410"/>
    </row>
    <row r="17" spans="1:9" ht="15" thickTop="1" thickBot="1">
      <c r="A17" s="409"/>
      <c r="B17" s="409"/>
      <c r="C17" s="409"/>
      <c r="D17" s="95"/>
      <c r="E17" s="410"/>
      <c r="F17" s="410"/>
      <c r="G17" s="410"/>
      <c r="H17" s="410"/>
      <c r="I17" s="410"/>
    </row>
    <row r="18" spans="1:9" ht="15" thickTop="1" thickBot="1">
      <c r="A18" s="409"/>
      <c r="B18" s="409"/>
      <c r="C18" s="409"/>
      <c r="D18" s="95" t="s">
        <v>311</v>
      </c>
      <c r="E18" s="410" t="s">
        <v>1110</v>
      </c>
      <c r="F18" s="410"/>
      <c r="G18" s="410"/>
      <c r="H18" s="410"/>
      <c r="I18" s="410"/>
    </row>
    <row r="19" spans="1:9" ht="15" thickTop="1" thickBot="1">
      <c r="A19" s="409"/>
      <c r="B19" s="409"/>
      <c r="C19" s="409"/>
      <c r="D19" s="95"/>
      <c r="E19" s="410"/>
      <c r="F19" s="410"/>
      <c r="G19" s="410"/>
      <c r="H19" s="410"/>
      <c r="I19" s="410"/>
    </row>
    <row r="20" spans="1:9" ht="15" thickTop="1" thickBot="1">
      <c r="A20" s="409"/>
      <c r="B20" s="409"/>
      <c r="C20" s="409"/>
      <c r="D20" s="95" t="s">
        <v>313</v>
      </c>
      <c r="E20" s="410"/>
      <c r="F20" s="410"/>
      <c r="G20" s="410"/>
      <c r="H20" s="410"/>
      <c r="I20" s="410"/>
    </row>
    <row r="21" spans="1:9" ht="15" thickTop="1" thickBot="1">
      <c r="A21" s="409"/>
      <c r="B21" s="409"/>
      <c r="C21" s="409"/>
      <c r="D21" s="95"/>
      <c r="E21" s="410"/>
      <c r="F21" s="410"/>
      <c r="G21" s="410"/>
      <c r="H21" s="410"/>
      <c r="I21" s="410"/>
    </row>
    <row r="22" spans="1:9" ht="15" thickTop="1" thickBot="1">
      <c r="A22" s="409"/>
      <c r="B22" s="409"/>
      <c r="C22" s="409"/>
      <c r="D22" s="95" t="s">
        <v>319</v>
      </c>
      <c r="E22" s="410" t="s">
        <v>1112</v>
      </c>
      <c r="F22" s="410"/>
      <c r="G22" s="410"/>
      <c r="H22" s="410"/>
      <c r="I22" s="410"/>
    </row>
    <row r="23" spans="1:9" ht="15" thickTop="1" thickBot="1"/>
    <row r="24" spans="1:9" ht="18" thickTop="1" thickBot="1">
      <c r="A24" s="406" t="s">
        <v>1375</v>
      </c>
      <c r="B24" s="407"/>
      <c r="C24" s="407"/>
      <c r="D24" s="407"/>
      <c r="E24" s="407"/>
      <c r="F24" s="407"/>
      <c r="G24" s="407"/>
      <c r="H24" s="407"/>
      <c r="I24" s="408"/>
    </row>
    <row r="25" spans="1:9" ht="15" thickTop="1" thickBot="1">
      <c r="A25" s="409"/>
      <c r="B25" s="409"/>
      <c r="C25" s="409"/>
      <c r="D25" s="98" t="s">
        <v>310</v>
      </c>
      <c r="E25" s="410" t="s">
        <v>1376</v>
      </c>
      <c r="F25" s="410"/>
      <c r="G25" s="410"/>
      <c r="H25" s="410"/>
      <c r="I25" s="410"/>
    </row>
    <row r="26" spans="1:9" ht="15" thickTop="1" thickBot="1">
      <c r="A26" s="409"/>
      <c r="B26" s="409"/>
      <c r="C26" s="409"/>
      <c r="D26" s="98"/>
      <c r="E26" s="410"/>
      <c r="F26" s="410"/>
      <c r="G26" s="410"/>
      <c r="H26" s="410"/>
      <c r="I26" s="410"/>
    </row>
    <row r="27" spans="1:9" ht="15" thickTop="1" thickBot="1">
      <c r="A27" s="409"/>
      <c r="B27" s="409"/>
      <c r="C27" s="409"/>
      <c r="D27" s="98" t="s">
        <v>311</v>
      </c>
      <c r="E27" s="410" t="s">
        <v>1377</v>
      </c>
      <c r="F27" s="410"/>
      <c r="G27" s="410"/>
      <c r="H27" s="410"/>
      <c r="I27" s="410"/>
    </row>
    <row r="28" spans="1:9" ht="15" thickTop="1" thickBot="1">
      <c r="A28" s="409"/>
      <c r="B28" s="409"/>
      <c r="C28" s="409"/>
      <c r="D28" s="98"/>
      <c r="E28" s="410"/>
      <c r="F28" s="410"/>
      <c r="G28" s="410"/>
      <c r="H28" s="410"/>
      <c r="I28" s="410"/>
    </row>
    <row r="29" spans="1:9" ht="15" thickTop="1" thickBot="1">
      <c r="A29" s="409"/>
      <c r="B29" s="409"/>
      <c r="C29" s="409"/>
      <c r="D29" s="98" t="s">
        <v>313</v>
      </c>
      <c r="E29" s="410"/>
      <c r="F29" s="410"/>
      <c r="G29" s="410"/>
      <c r="H29" s="410"/>
      <c r="I29" s="410"/>
    </row>
    <row r="30" spans="1:9" ht="15" thickTop="1" thickBot="1">
      <c r="A30" s="409"/>
      <c r="B30" s="409"/>
      <c r="C30" s="409"/>
      <c r="D30" s="98"/>
      <c r="E30" s="410"/>
      <c r="F30" s="410"/>
      <c r="G30" s="410"/>
      <c r="H30" s="410"/>
      <c r="I30" s="410"/>
    </row>
    <row r="31" spans="1:9" ht="15" thickTop="1" thickBot="1">
      <c r="A31" s="409"/>
      <c r="B31" s="409"/>
      <c r="C31" s="409"/>
      <c r="D31" s="98" t="s">
        <v>319</v>
      </c>
      <c r="E31" s="410"/>
      <c r="F31" s="410"/>
      <c r="G31" s="410"/>
      <c r="H31" s="410"/>
      <c r="I31" s="410"/>
    </row>
    <row r="32" spans="1:9" ht="15" thickTop="1" thickBot="1"/>
    <row r="33" spans="1:9" ht="18" thickTop="1" thickBot="1">
      <c r="A33" s="406" t="s">
        <v>1302</v>
      </c>
      <c r="B33" s="407"/>
      <c r="C33" s="407"/>
      <c r="D33" s="407"/>
      <c r="E33" s="407"/>
      <c r="F33" s="407"/>
      <c r="G33" s="407"/>
      <c r="H33" s="407"/>
      <c r="I33" s="408"/>
    </row>
    <row r="34" spans="1:9" ht="15" thickTop="1" thickBot="1">
      <c r="A34" s="409"/>
      <c r="B34" s="409"/>
      <c r="C34" s="409"/>
      <c r="D34" s="98" t="s">
        <v>310</v>
      </c>
      <c r="E34" s="410" t="s">
        <v>1303</v>
      </c>
      <c r="F34" s="410"/>
      <c r="G34" s="410"/>
      <c r="H34" s="410"/>
      <c r="I34" s="410"/>
    </row>
    <row r="35" spans="1:9" ht="15" thickTop="1" thickBot="1">
      <c r="A35" s="409"/>
      <c r="B35" s="409"/>
      <c r="C35" s="409"/>
      <c r="D35" s="98"/>
      <c r="E35" s="410"/>
      <c r="F35" s="410"/>
      <c r="G35" s="410"/>
      <c r="H35" s="410"/>
      <c r="I35" s="410"/>
    </row>
    <row r="36" spans="1:9" ht="15" thickTop="1" thickBot="1">
      <c r="A36" s="409"/>
      <c r="B36" s="409"/>
      <c r="C36" s="409"/>
      <c r="D36" s="98" t="s">
        <v>311</v>
      </c>
      <c r="E36" s="410" t="s">
        <v>1304</v>
      </c>
      <c r="F36" s="410"/>
      <c r="G36" s="410"/>
      <c r="H36" s="410"/>
      <c r="I36" s="410"/>
    </row>
    <row r="37" spans="1:9" ht="15" thickTop="1" thickBot="1">
      <c r="A37" s="409"/>
      <c r="B37" s="409"/>
      <c r="C37" s="409"/>
      <c r="D37" s="98"/>
      <c r="E37" s="410"/>
      <c r="F37" s="410"/>
      <c r="G37" s="410"/>
      <c r="H37" s="410"/>
      <c r="I37" s="410"/>
    </row>
    <row r="38" spans="1:9" ht="15" thickTop="1" thickBot="1">
      <c r="A38" s="409"/>
      <c r="B38" s="409"/>
      <c r="C38" s="409"/>
      <c r="D38" s="98" t="s">
        <v>313</v>
      </c>
      <c r="E38" s="410"/>
      <c r="F38" s="410"/>
      <c r="G38" s="410"/>
      <c r="H38" s="410"/>
      <c r="I38" s="410"/>
    </row>
    <row r="39" spans="1:9" ht="15" thickTop="1" thickBot="1">
      <c r="A39" s="409"/>
      <c r="B39" s="409"/>
      <c r="C39" s="409"/>
      <c r="D39" s="98"/>
      <c r="E39" s="410"/>
      <c r="F39" s="410"/>
      <c r="G39" s="410"/>
      <c r="H39" s="410"/>
      <c r="I39" s="410"/>
    </row>
    <row r="40" spans="1:9" ht="15" thickTop="1" thickBot="1">
      <c r="A40" s="409"/>
      <c r="B40" s="409"/>
      <c r="C40" s="409"/>
      <c r="D40" s="98"/>
      <c r="E40" s="410"/>
      <c r="F40" s="410"/>
      <c r="G40" s="410"/>
      <c r="H40" s="410"/>
      <c r="I40" s="410"/>
    </row>
    <row r="41" spans="1:9" ht="15" thickTop="1" thickBot="1"/>
    <row r="42" spans="1:9" ht="18" thickTop="1" thickBot="1">
      <c r="A42" s="406" t="s">
        <v>1117</v>
      </c>
      <c r="B42" s="407"/>
      <c r="C42" s="407"/>
      <c r="D42" s="407"/>
      <c r="E42" s="407"/>
      <c r="F42" s="407"/>
      <c r="G42" s="407"/>
      <c r="H42" s="407"/>
      <c r="I42" s="408"/>
    </row>
    <row r="43" spans="1:9" ht="15" thickTop="1" thickBot="1">
      <c r="A43" s="409"/>
      <c r="B43" s="409"/>
      <c r="C43" s="409"/>
      <c r="D43" s="95" t="s">
        <v>310</v>
      </c>
      <c r="E43" s="410" t="s">
        <v>1113</v>
      </c>
      <c r="F43" s="410"/>
      <c r="G43" s="410"/>
      <c r="H43" s="410"/>
      <c r="I43" s="410"/>
    </row>
    <row r="44" spans="1:9" ht="15" thickTop="1" thickBot="1">
      <c r="A44" s="409"/>
      <c r="B44" s="409"/>
      <c r="C44" s="409"/>
      <c r="D44" s="95"/>
      <c r="E44" s="410"/>
      <c r="F44" s="410"/>
      <c r="G44" s="410"/>
      <c r="H44" s="410"/>
      <c r="I44" s="410"/>
    </row>
    <row r="45" spans="1:9" ht="15" thickTop="1" thickBot="1">
      <c r="A45" s="409"/>
      <c r="B45" s="409"/>
      <c r="C45" s="409"/>
      <c r="D45" s="95" t="s">
        <v>311</v>
      </c>
      <c r="E45" s="410" t="s">
        <v>1116</v>
      </c>
      <c r="F45" s="410"/>
      <c r="G45" s="410"/>
      <c r="H45" s="410"/>
      <c r="I45" s="410"/>
    </row>
    <row r="46" spans="1:9" ht="15" thickTop="1" thickBot="1">
      <c r="A46" s="409"/>
      <c r="B46" s="409"/>
      <c r="C46" s="409"/>
      <c r="D46" s="95"/>
      <c r="E46" s="410"/>
      <c r="F46" s="410"/>
      <c r="G46" s="410"/>
      <c r="H46" s="410"/>
      <c r="I46" s="410"/>
    </row>
    <row r="47" spans="1:9" ht="15" thickTop="1" thickBot="1">
      <c r="A47" s="409"/>
      <c r="B47" s="409"/>
      <c r="C47" s="409"/>
      <c r="D47" s="95" t="s">
        <v>313</v>
      </c>
      <c r="E47" s="410" t="s">
        <v>1115</v>
      </c>
      <c r="F47" s="410"/>
      <c r="G47" s="410"/>
      <c r="H47" s="410"/>
      <c r="I47" s="410"/>
    </row>
    <row r="48" spans="1:9" ht="15" thickTop="1" thickBot="1">
      <c r="A48" s="409"/>
      <c r="B48" s="409"/>
      <c r="C48" s="409"/>
      <c r="D48" s="95"/>
      <c r="E48" s="410"/>
      <c r="F48" s="410"/>
      <c r="G48" s="410"/>
      <c r="H48" s="410"/>
      <c r="I48" s="410"/>
    </row>
    <row r="49" spans="1:15" ht="15" thickTop="1" thickBot="1">
      <c r="A49" s="409"/>
      <c r="B49" s="409"/>
      <c r="C49" s="409"/>
      <c r="D49" s="95" t="s">
        <v>319</v>
      </c>
      <c r="E49" s="410" t="s">
        <v>1114</v>
      </c>
      <c r="F49" s="410"/>
      <c r="G49" s="410"/>
      <c r="H49" s="410"/>
      <c r="I49" s="410"/>
    </row>
    <row r="50" spans="1:15" ht="15" thickTop="1" thickBot="1"/>
    <row r="51" spans="1:15" ht="18" thickTop="1" thickBot="1">
      <c r="A51" s="406" t="s">
        <v>485</v>
      </c>
      <c r="B51" s="407"/>
      <c r="C51" s="407"/>
      <c r="D51" s="407"/>
      <c r="E51" s="407"/>
      <c r="F51" s="407"/>
      <c r="G51" s="407"/>
      <c r="H51" s="407"/>
      <c r="I51" s="408"/>
      <c r="J51" s="422" t="s">
        <v>489</v>
      </c>
      <c r="K51" s="422"/>
      <c r="L51" s="421" t="s">
        <v>490</v>
      </c>
      <c r="M51" s="421"/>
      <c r="N51" s="421" t="s">
        <v>491</v>
      </c>
      <c r="O51" s="421"/>
    </row>
    <row r="52" spans="1:15" ht="15" thickTop="1" thickBot="1">
      <c r="A52" s="409"/>
      <c r="B52" s="409"/>
      <c r="C52" s="409"/>
      <c r="D52" s="32" t="s">
        <v>310</v>
      </c>
      <c r="E52" s="410" t="s">
        <v>487</v>
      </c>
      <c r="F52" s="410"/>
      <c r="G52" s="410"/>
      <c r="H52" s="410"/>
      <c r="I52" s="410"/>
      <c r="J52" s="419" t="s">
        <v>492</v>
      </c>
      <c r="K52" s="419"/>
      <c r="L52" s="420" t="s">
        <v>493</v>
      </c>
      <c r="M52" s="420"/>
      <c r="N52" s="420" t="s">
        <v>494</v>
      </c>
      <c r="O52" s="420"/>
    </row>
    <row r="53" spans="1:15" ht="15" thickTop="1" thickBot="1">
      <c r="A53" s="409"/>
      <c r="B53" s="409"/>
      <c r="C53" s="409"/>
      <c r="D53" s="32"/>
      <c r="E53" s="410"/>
      <c r="F53" s="410"/>
      <c r="G53" s="410"/>
      <c r="H53" s="410"/>
      <c r="I53" s="410"/>
      <c r="J53" s="419" t="s">
        <v>495</v>
      </c>
      <c r="K53" s="419"/>
      <c r="L53" s="420" t="s">
        <v>496</v>
      </c>
      <c r="M53" s="420"/>
      <c r="N53" s="420" t="s">
        <v>497</v>
      </c>
      <c r="O53" s="420"/>
    </row>
    <row r="54" spans="1:15" ht="15" thickTop="1" thickBot="1">
      <c r="A54" s="409"/>
      <c r="B54" s="409"/>
      <c r="C54" s="409"/>
      <c r="D54" s="32" t="s">
        <v>311</v>
      </c>
      <c r="E54" s="410" t="s">
        <v>486</v>
      </c>
      <c r="F54" s="410"/>
      <c r="G54" s="410"/>
      <c r="H54" s="410"/>
      <c r="I54" s="410"/>
      <c r="J54" s="419" t="s">
        <v>869</v>
      </c>
      <c r="K54" s="419"/>
      <c r="L54" s="420" t="s">
        <v>499</v>
      </c>
      <c r="M54" s="420"/>
      <c r="N54" s="420" t="s">
        <v>500</v>
      </c>
      <c r="O54" s="420"/>
    </row>
    <row r="55" spans="1:15" ht="15" thickTop="1" thickBot="1">
      <c r="A55" s="409"/>
      <c r="B55" s="409"/>
      <c r="C55" s="409"/>
      <c r="D55" s="32"/>
      <c r="E55" s="410"/>
      <c r="F55" s="410"/>
      <c r="G55" s="410"/>
      <c r="H55" s="410"/>
      <c r="I55" s="410"/>
      <c r="J55" s="419" t="s">
        <v>501</v>
      </c>
      <c r="K55" s="419"/>
      <c r="L55" s="420" t="s">
        <v>502</v>
      </c>
      <c r="M55" s="420"/>
      <c r="N55" s="420" t="s">
        <v>499</v>
      </c>
      <c r="O55" s="420"/>
    </row>
    <row r="56" spans="1:15" ht="15" thickTop="1" thickBot="1">
      <c r="A56" s="409"/>
      <c r="B56" s="409"/>
      <c r="C56" s="409"/>
      <c r="D56" s="32" t="s">
        <v>313</v>
      </c>
      <c r="E56" s="410" t="s">
        <v>480</v>
      </c>
      <c r="F56" s="410"/>
      <c r="G56" s="410"/>
      <c r="H56" s="410"/>
      <c r="I56" s="410"/>
      <c r="J56" s="419" t="s">
        <v>503</v>
      </c>
      <c r="K56" s="419"/>
      <c r="L56" s="420" t="s">
        <v>14</v>
      </c>
      <c r="M56" s="420"/>
      <c r="N56" s="420" t="s">
        <v>504</v>
      </c>
      <c r="O56" s="420"/>
    </row>
    <row r="57" spans="1:15" ht="15" thickTop="1" thickBot="1">
      <c r="A57" s="409"/>
      <c r="B57" s="409"/>
      <c r="C57" s="409"/>
      <c r="D57" s="32"/>
      <c r="E57" s="410"/>
      <c r="F57" s="410"/>
      <c r="G57" s="410"/>
      <c r="H57" s="410"/>
      <c r="I57" s="410"/>
      <c r="J57" s="419" t="s">
        <v>80</v>
      </c>
      <c r="K57" s="419"/>
      <c r="L57" s="420" t="s">
        <v>14</v>
      </c>
      <c r="M57" s="420"/>
      <c r="N57" s="420" t="s">
        <v>504</v>
      </c>
      <c r="O57" s="420"/>
    </row>
    <row r="58" spans="1:15" ht="15" thickTop="1" thickBot="1">
      <c r="A58" s="409"/>
      <c r="B58" s="409"/>
      <c r="C58" s="409"/>
      <c r="D58" s="32" t="s">
        <v>319</v>
      </c>
      <c r="E58" s="410" t="s">
        <v>488</v>
      </c>
      <c r="F58" s="410"/>
      <c r="G58" s="410"/>
      <c r="H58" s="410"/>
      <c r="I58" s="410"/>
      <c r="J58" s="419" t="s">
        <v>505</v>
      </c>
      <c r="K58" s="419"/>
      <c r="L58" s="420" t="s">
        <v>14</v>
      </c>
      <c r="M58" s="420"/>
      <c r="N58" s="420" t="s">
        <v>504</v>
      </c>
      <c r="O58" s="420"/>
    </row>
    <row r="59" spans="1:15" ht="15" thickTop="1" thickBot="1">
      <c r="J59" s="419" t="s">
        <v>859</v>
      </c>
      <c r="K59" s="419"/>
      <c r="L59" s="420" t="s">
        <v>506</v>
      </c>
      <c r="M59" s="420"/>
      <c r="N59" s="420" t="s">
        <v>507</v>
      </c>
      <c r="O59" s="420"/>
    </row>
    <row r="60" spans="1:15" ht="18" thickTop="1" thickBot="1">
      <c r="A60" s="406" t="s">
        <v>572</v>
      </c>
      <c r="B60" s="407"/>
      <c r="C60" s="407"/>
      <c r="D60" s="407"/>
      <c r="E60" s="407"/>
      <c r="F60" s="407"/>
      <c r="G60" s="407"/>
      <c r="H60" s="407"/>
      <c r="I60" s="408"/>
      <c r="J60" s="419" t="s">
        <v>858</v>
      </c>
      <c r="K60" s="419"/>
      <c r="L60" s="420" t="s">
        <v>506</v>
      </c>
      <c r="M60" s="420"/>
      <c r="N60" s="420" t="s">
        <v>507</v>
      </c>
      <c r="O60" s="420"/>
    </row>
    <row r="61" spans="1:15" ht="15" thickTop="1" thickBot="1">
      <c r="A61" s="409"/>
      <c r="B61" s="409"/>
      <c r="C61" s="409"/>
      <c r="D61" s="40" t="s">
        <v>310</v>
      </c>
      <c r="E61" s="410" t="s">
        <v>574</v>
      </c>
      <c r="F61" s="410"/>
      <c r="G61" s="410"/>
      <c r="H61" s="410"/>
      <c r="I61" s="410"/>
      <c r="J61" s="419" t="s">
        <v>508</v>
      </c>
      <c r="K61" s="419"/>
      <c r="L61" s="420" t="s">
        <v>506</v>
      </c>
      <c r="M61" s="420"/>
      <c r="N61" s="420" t="s">
        <v>507</v>
      </c>
      <c r="O61" s="420"/>
    </row>
    <row r="62" spans="1:15" ht="15" thickTop="1" thickBot="1">
      <c r="A62" s="409"/>
      <c r="B62" s="409"/>
      <c r="C62" s="409"/>
      <c r="D62" s="40"/>
      <c r="E62" s="410"/>
      <c r="F62" s="410"/>
      <c r="G62" s="410"/>
      <c r="H62" s="410"/>
      <c r="I62" s="410"/>
    </row>
    <row r="63" spans="1:15" ht="15" thickTop="1" thickBot="1">
      <c r="A63" s="409"/>
      <c r="B63" s="409"/>
      <c r="C63" s="409"/>
      <c r="D63" s="40" t="s">
        <v>311</v>
      </c>
      <c r="E63" s="410" t="s">
        <v>573</v>
      </c>
      <c r="F63" s="410"/>
      <c r="G63" s="410"/>
      <c r="H63" s="410"/>
      <c r="I63" s="410"/>
    </row>
    <row r="64" spans="1:15" ht="15" thickTop="1" thickBot="1">
      <c r="A64" s="409"/>
      <c r="B64" s="409"/>
      <c r="C64" s="409"/>
      <c r="D64" s="40" t="s">
        <v>576</v>
      </c>
      <c r="E64" s="410" t="s">
        <v>577</v>
      </c>
      <c r="F64" s="410"/>
      <c r="G64" s="410"/>
      <c r="H64" s="410"/>
      <c r="I64" s="410"/>
    </row>
    <row r="65" spans="1:9" ht="15" thickTop="1" thickBot="1">
      <c r="A65" s="409"/>
      <c r="B65" s="409"/>
      <c r="C65" s="409"/>
      <c r="D65" s="40" t="s">
        <v>313</v>
      </c>
      <c r="E65" s="410" t="s">
        <v>575</v>
      </c>
      <c r="F65" s="410"/>
      <c r="G65" s="410"/>
      <c r="H65" s="410"/>
      <c r="I65" s="410"/>
    </row>
    <row r="66" spans="1:9" ht="15" thickTop="1" thickBot="1">
      <c r="A66" s="409"/>
      <c r="B66" s="409"/>
      <c r="C66" s="409"/>
      <c r="D66" s="40" t="s">
        <v>558</v>
      </c>
      <c r="E66" s="410"/>
      <c r="F66" s="410"/>
      <c r="G66" s="410"/>
      <c r="H66" s="410"/>
      <c r="I66" s="410"/>
    </row>
    <row r="67" spans="1:9" ht="15" thickTop="1" thickBot="1">
      <c r="A67" s="409"/>
      <c r="B67" s="409"/>
      <c r="C67" s="409"/>
      <c r="D67" s="40" t="s">
        <v>319</v>
      </c>
      <c r="E67" s="410" t="s">
        <v>578</v>
      </c>
      <c r="F67" s="410"/>
      <c r="G67" s="410"/>
      <c r="H67" s="410"/>
      <c r="I67" s="410"/>
    </row>
    <row r="68" spans="1:9" ht="15" thickTop="1" thickBot="1"/>
    <row r="69" spans="1:9" ht="18" thickTop="1" thickBot="1">
      <c r="A69" s="406" t="s">
        <v>839</v>
      </c>
      <c r="B69" s="407"/>
      <c r="C69" s="407"/>
      <c r="D69" s="407"/>
      <c r="E69" s="407"/>
      <c r="F69" s="407"/>
      <c r="G69" s="407"/>
      <c r="H69" s="407"/>
      <c r="I69" s="408"/>
    </row>
    <row r="70" spans="1:9" ht="15" thickTop="1" thickBot="1">
      <c r="A70" s="409"/>
      <c r="B70" s="409"/>
      <c r="C70" s="409"/>
      <c r="D70" s="40" t="s">
        <v>310</v>
      </c>
      <c r="E70" s="410" t="s">
        <v>840</v>
      </c>
      <c r="F70" s="410"/>
      <c r="G70" s="410"/>
      <c r="H70" s="410"/>
      <c r="I70" s="410"/>
    </row>
    <row r="71" spans="1:9" ht="15" thickTop="1" thickBot="1">
      <c r="A71" s="409"/>
      <c r="B71" s="409"/>
      <c r="C71" s="409"/>
      <c r="D71" s="40"/>
      <c r="E71" s="410"/>
      <c r="F71" s="410"/>
      <c r="G71" s="410"/>
      <c r="H71" s="410"/>
      <c r="I71" s="410"/>
    </row>
    <row r="72" spans="1:9" ht="15" thickTop="1" thickBot="1">
      <c r="A72" s="409"/>
      <c r="B72" s="409"/>
      <c r="C72" s="409"/>
      <c r="D72" s="40" t="s">
        <v>311</v>
      </c>
      <c r="E72" s="410" t="s">
        <v>848</v>
      </c>
      <c r="F72" s="410"/>
      <c r="G72" s="410"/>
      <c r="H72" s="410"/>
      <c r="I72" s="410"/>
    </row>
    <row r="73" spans="1:9" ht="15" thickTop="1" thickBot="1">
      <c r="A73" s="409"/>
      <c r="B73" s="409"/>
      <c r="C73" s="409"/>
      <c r="D73" s="40"/>
      <c r="E73" s="410"/>
      <c r="F73" s="410"/>
      <c r="G73" s="410"/>
      <c r="H73" s="410"/>
      <c r="I73" s="410"/>
    </row>
    <row r="74" spans="1:9" ht="15" thickTop="1" thickBot="1">
      <c r="A74" s="409"/>
      <c r="B74" s="409"/>
      <c r="C74" s="409"/>
      <c r="D74" s="40"/>
      <c r="E74" s="410"/>
      <c r="F74" s="410"/>
      <c r="G74" s="410"/>
      <c r="H74" s="410"/>
      <c r="I74" s="410"/>
    </row>
    <row r="75" spans="1:9" ht="15" thickTop="1" thickBot="1">
      <c r="A75" s="409"/>
      <c r="B75" s="409"/>
      <c r="C75" s="409"/>
      <c r="D75" s="40"/>
      <c r="E75" s="410"/>
      <c r="F75" s="410"/>
      <c r="G75" s="410"/>
      <c r="H75" s="410"/>
      <c r="I75" s="410"/>
    </row>
    <row r="76" spans="1:9" ht="15" thickTop="1" thickBot="1">
      <c r="A76" s="409"/>
      <c r="B76" s="409"/>
      <c r="C76" s="409"/>
      <c r="D76" s="40" t="s">
        <v>319</v>
      </c>
      <c r="E76" s="410" t="s">
        <v>841</v>
      </c>
      <c r="F76" s="410"/>
      <c r="G76" s="410"/>
      <c r="H76" s="410"/>
      <c r="I76" s="410"/>
    </row>
    <row r="77" spans="1:9" ht="15" thickTop="1" thickBot="1"/>
    <row r="78" spans="1:9" ht="18" thickTop="1" thickBot="1">
      <c r="A78" s="406" t="s">
        <v>345</v>
      </c>
      <c r="B78" s="407"/>
      <c r="C78" s="407"/>
      <c r="D78" s="407"/>
      <c r="E78" s="407"/>
      <c r="F78" s="407"/>
      <c r="G78" s="407"/>
      <c r="H78" s="407"/>
      <c r="I78" s="408"/>
    </row>
    <row r="79" spans="1:9" ht="15" thickTop="1" thickBot="1">
      <c r="A79" s="409"/>
      <c r="B79" s="409"/>
      <c r="C79" s="409"/>
      <c r="D79" s="23" t="s">
        <v>310</v>
      </c>
      <c r="E79" s="410" t="s">
        <v>348</v>
      </c>
      <c r="F79" s="410"/>
      <c r="G79" s="410"/>
      <c r="H79" s="410"/>
      <c r="I79" s="410"/>
    </row>
    <row r="80" spans="1:9" ht="15" thickTop="1" thickBot="1">
      <c r="A80" s="409"/>
      <c r="B80" s="409"/>
      <c r="C80" s="409"/>
      <c r="D80" s="23"/>
      <c r="E80" s="410"/>
      <c r="F80" s="410"/>
      <c r="G80" s="410"/>
      <c r="H80" s="410"/>
      <c r="I80" s="410"/>
    </row>
    <row r="81" spans="1:9" ht="15" thickTop="1" thickBot="1">
      <c r="A81" s="409"/>
      <c r="B81" s="409"/>
      <c r="C81" s="409"/>
      <c r="D81" s="23" t="s">
        <v>311</v>
      </c>
      <c r="E81" s="410" t="s">
        <v>349</v>
      </c>
      <c r="F81" s="410"/>
      <c r="G81" s="410"/>
      <c r="H81" s="410"/>
      <c r="I81" s="410"/>
    </row>
    <row r="82" spans="1:9" ht="15" thickTop="1" thickBot="1">
      <c r="A82" s="409"/>
      <c r="B82" s="409"/>
      <c r="C82" s="409"/>
      <c r="D82" s="23"/>
      <c r="E82" s="410"/>
      <c r="F82" s="410"/>
      <c r="G82" s="410"/>
      <c r="H82" s="410"/>
      <c r="I82" s="410"/>
    </row>
    <row r="83" spans="1:9" ht="15" thickTop="1" thickBot="1">
      <c r="A83" s="409"/>
      <c r="B83" s="409"/>
      <c r="C83" s="409"/>
      <c r="D83" s="23" t="s">
        <v>313</v>
      </c>
      <c r="E83" s="410" t="s">
        <v>346</v>
      </c>
      <c r="F83" s="410"/>
      <c r="G83" s="410"/>
      <c r="H83" s="410"/>
      <c r="I83" s="410"/>
    </row>
    <row r="84" spans="1:9" ht="15" thickTop="1" thickBot="1">
      <c r="A84" s="409"/>
      <c r="B84" s="409"/>
      <c r="C84" s="409"/>
      <c r="D84" s="37" t="s">
        <v>558</v>
      </c>
      <c r="E84" s="410"/>
      <c r="F84" s="410"/>
      <c r="G84" s="410"/>
      <c r="H84" s="410"/>
      <c r="I84" s="410"/>
    </row>
    <row r="85" spans="1:9" ht="15" thickTop="1" thickBot="1">
      <c r="A85" s="409"/>
      <c r="B85" s="409"/>
      <c r="C85" s="409"/>
      <c r="D85" s="23" t="s">
        <v>319</v>
      </c>
      <c r="E85" s="410" t="s">
        <v>347</v>
      </c>
      <c r="F85" s="410"/>
      <c r="G85" s="410"/>
      <c r="H85" s="410"/>
      <c r="I85" s="410"/>
    </row>
    <row r="86" spans="1:9" ht="15" thickTop="1" thickBot="1"/>
    <row r="87" spans="1:9" ht="18" thickTop="1" thickBot="1">
      <c r="A87" s="406" t="s">
        <v>341</v>
      </c>
      <c r="B87" s="407"/>
      <c r="C87" s="407"/>
      <c r="D87" s="407"/>
      <c r="E87" s="407"/>
      <c r="F87" s="407"/>
      <c r="G87" s="407"/>
      <c r="H87" s="407"/>
      <c r="I87" s="408"/>
    </row>
    <row r="88" spans="1:9" ht="15" thickTop="1" thickBot="1">
      <c r="A88" s="409"/>
      <c r="B88" s="409"/>
      <c r="C88" s="409"/>
      <c r="D88" s="23" t="s">
        <v>310</v>
      </c>
      <c r="E88" s="410" t="s">
        <v>342</v>
      </c>
      <c r="F88" s="410"/>
      <c r="G88" s="410"/>
      <c r="H88" s="410"/>
      <c r="I88" s="410"/>
    </row>
    <row r="89" spans="1:9" ht="15" thickTop="1" thickBot="1">
      <c r="A89" s="409"/>
      <c r="B89" s="409"/>
      <c r="C89" s="409"/>
      <c r="D89" s="23"/>
      <c r="E89" s="410"/>
      <c r="F89" s="410"/>
      <c r="G89" s="410"/>
      <c r="H89" s="410"/>
      <c r="I89" s="410"/>
    </row>
    <row r="90" spans="1:9" ht="15" thickTop="1" thickBot="1">
      <c r="A90" s="409"/>
      <c r="B90" s="409"/>
      <c r="C90" s="409"/>
      <c r="D90" s="23" t="s">
        <v>311</v>
      </c>
      <c r="E90" s="410" t="s">
        <v>344</v>
      </c>
      <c r="F90" s="410"/>
      <c r="G90" s="410"/>
      <c r="H90" s="410"/>
      <c r="I90" s="410"/>
    </row>
    <row r="91" spans="1:9" ht="15" thickTop="1" thickBot="1">
      <c r="A91" s="409"/>
      <c r="B91" s="409"/>
      <c r="C91" s="409"/>
      <c r="D91" s="23"/>
      <c r="E91" s="410"/>
      <c r="F91" s="410"/>
      <c r="G91" s="410"/>
      <c r="H91" s="410"/>
      <c r="I91" s="410"/>
    </row>
    <row r="92" spans="1:9" ht="15" thickTop="1" thickBot="1">
      <c r="A92" s="409"/>
      <c r="B92" s="409"/>
      <c r="C92" s="409"/>
      <c r="D92" s="23" t="s">
        <v>313</v>
      </c>
      <c r="E92" s="410" t="s">
        <v>343</v>
      </c>
      <c r="F92" s="410"/>
      <c r="G92" s="410"/>
      <c r="H92" s="410"/>
      <c r="I92" s="410"/>
    </row>
    <row r="93" spans="1:9" ht="15" thickTop="1" thickBot="1">
      <c r="A93" s="409"/>
      <c r="B93" s="409"/>
      <c r="C93" s="409"/>
      <c r="D93" s="23"/>
      <c r="E93" s="410"/>
      <c r="F93" s="410"/>
      <c r="G93" s="410"/>
      <c r="H93" s="410"/>
      <c r="I93" s="410"/>
    </row>
    <row r="94" spans="1:9" ht="15" thickTop="1" thickBot="1">
      <c r="A94" s="409"/>
      <c r="B94" s="409"/>
      <c r="C94" s="409"/>
      <c r="D94" s="23" t="s">
        <v>319</v>
      </c>
      <c r="E94" s="410"/>
      <c r="F94" s="410"/>
      <c r="G94" s="410"/>
      <c r="H94" s="410"/>
      <c r="I94" s="410"/>
    </row>
    <row r="95" spans="1:9" ht="15" thickTop="1" thickBot="1"/>
    <row r="96" spans="1:9" ht="18" thickTop="1" thickBot="1">
      <c r="A96" s="406" t="s">
        <v>1291</v>
      </c>
      <c r="B96" s="407"/>
      <c r="C96" s="407"/>
      <c r="D96" s="407"/>
      <c r="E96" s="407"/>
      <c r="F96" s="407"/>
      <c r="G96" s="407"/>
      <c r="H96" s="407"/>
      <c r="I96" s="408"/>
    </row>
    <row r="97" spans="1:9" ht="15" thickTop="1" thickBot="1">
      <c r="A97" s="409"/>
      <c r="B97" s="409"/>
      <c r="C97" s="409"/>
      <c r="D97" s="98" t="s">
        <v>310</v>
      </c>
      <c r="E97" s="410" t="s">
        <v>1292</v>
      </c>
      <c r="F97" s="410"/>
      <c r="G97" s="410"/>
      <c r="H97" s="410"/>
      <c r="I97" s="410"/>
    </row>
    <row r="98" spans="1:9" ht="15" thickTop="1" thickBot="1">
      <c r="A98" s="409"/>
      <c r="B98" s="409"/>
      <c r="C98" s="409"/>
      <c r="D98" s="98"/>
      <c r="E98" s="410"/>
      <c r="F98" s="410"/>
      <c r="G98" s="410"/>
      <c r="H98" s="410"/>
      <c r="I98" s="410"/>
    </row>
    <row r="99" spans="1:9" ht="15" thickTop="1" thickBot="1">
      <c r="A99" s="409"/>
      <c r="B99" s="409"/>
      <c r="C99" s="409"/>
      <c r="D99" s="98" t="s">
        <v>311</v>
      </c>
      <c r="E99" s="410" t="s">
        <v>1293</v>
      </c>
      <c r="F99" s="410"/>
      <c r="G99" s="410"/>
      <c r="H99" s="410"/>
      <c r="I99" s="410"/>
    </row>
    <row r="100" spans="1:9" ht="15" thickTop="1" thickBot="1">
      <c r="A100" s="409"/>
      <c r="B100" s="409"/>
      <c r="C100" s="409"/>
      <c r="D100" s="98"/>
      <c r="E100" s="410"/>
      <c r="F100" s="410"/>
      <c r="G100" s="410"/>
      <c r="H100" s="410"/>
      <c r="I100" s="410"/>
    </row>
    <row r="101" spans="1:9" ht="15" thickTop="1" thickBot="1">
      <c r="A101" s="409"/>
      <c r="B101" s="409"/>
      <c r="C101" s="409"/>
      <c r="D101" s="98" t="s">
        <v>313</v>
      </c>
      <c r="E101" s="410"/>
      <c r="F101" s="410"/>
      <c r="G101" s="410"/>
      <c r="H101" s="410"/>
      <c r="I101" s="410"/>
    </row>
    <row r="102" spans="1:9" ht="15" thickTop="1" thickBot="1">
      <c r="A102" s="409"/>
      <c r="B102" s="409"/>
      <c r="C102" s="409"/>
      <c r="D102" s="98"/>
      <c r="E102" s="410"/>
      <c r="F102" s="410"/>
      <c r="G102" s="410"/>
      <c r="H102" s="410"/>
      <c r="I102" s="410"/>
    </row>
    <row r="103" spans="1:9" ht="15" thickTop="1" thickBot="1">
      <c r="A103" s="409"/>
      <c r="B103" s="409"/>
      <c r="C103" s="409"/>
      <c r="D103" s="98"/>
      <c r="E103" s="410" t="s">
        <v>1294</v>
      </c>
      <c r="F103" s="410"/>
      <c r="G103" s="410"/>
      <c r="H103" s="410"/>
      <c r="I103" s="410"/>
    </row>
    <row r="104" spans="1:9" ht="15" thickTop="1" thickBot="1"/>
    <row r="105" spans="1:9" ht="18" thickTop="1" thickBot="1">
      <c r="A105" s="406" t="s">
        <v>481</v>
      </c>
      <c r="B105" s="407"/>
      <c r="C105" s="407"/>
      <c r="D105" s="407"/>
      <c r="E105" s="407"/>
      <c r="F105" s="407"/>
      <c r="G105" s="407"/>
      <c r="H105" s="407"/>
      <c r="I105" s="408"/>
    </row>
    <row r="106" spans="1:9" ht="15" thickTop="1" thickBot="1">
      <c r="A106" s="409"/>
      <c r="B106" s="409"/>
      <c r="C106" s="409"/>
      <c r="D106" s="32" t="s">
        <v>310</v>
      </c>
      <c r="E106" s="410" t="s">
        <v>482</v>
      </c>
      <c r="F106" s="410"/>
      <c r="G106" s="410"/>
      <c r="H106" s="410"/>
      <c r="I106" s="410"/>
    </row>
    <row r="107" spans="1:9" ht="15" thickTop="1" thickBot="1">
      <c r="A107" s="409"/>
      <c r="B107" s="409"/>
      <c r="C107" s="409"/>
      <c r="D107" s="32"/>
      <c r="E107" s="410"/>
      <c r="F107" s="410"/>
      <c r="G107" s="410"/>
      <c r="H107" s="410"/>
      <c r="I107" s="410"/>
    </row>
    <row r="108" spans="1:9" ht="15" thickTop="1" thickBot="1">
      <c r="A108" s="409"/>
      <c r="B108" s="409"/>
      <c r="C108" s="409"/>
      <c r="D108" s="32" t="s">
        <v>311</v>
      </c>
      <c r="E108" s="411" t="s">
        <v>483</v>
      </c>
      <c r="F108" s="410"/>
      <c r="G108" s="410"/>
      <c r="H108" s="410"/>
      <c r="I108" s="410"/>
    </row>
    <row r="109" spans="1:9" ht="15" thickTop="1" thickBot="1">
      <c r="A109" s="409"/>
      <c r="B109" s="409"/>
      <c r="C109" s="409"/>
      <c r="D109" s="32"/>
      <c r="E109" s="410"/>
      <c r="F109" s="410"/>
      <c r="G109" s="410"/>
      <c r="H109" s="410"/>
      <c r="I109" s="410"/>
    </row>
    <row r="110" spans="1:9" ht="15" thickTop="1" thickBot="1">
      <c r="A110" s="409"/>
      <c r="B110" s="409"/>
      <c r="C110" s="409"/>
      <c r="D110" s="32" t="s">
        <v>313</v>
      </c>
      <c r="E110" s="410"/>
      <c r="F110" s="410"/>
      <c r="G110" s="410"/>
      <c r="H110" s="410"/>
      <c r="I110" s="410"/>
    </row>
    <row r="111" spans="1:9" ht="15" thickTop="1" thickBot="1">
      <c r="A111" s="409"/>
      <c r="B111" s="409"/>
      <c r="C111" s="409"/>
      <c r="D111" s="32"/>
      <c r="E111" s="410"/>
      <c r="F111" s="410"/>
      <c r="G111" s="410"/>
      <c r="H111" s="410"/>
      <c r="I111" s="410"/>
    </row>
    <row r="112" spans="1:9" ht="15" thickTop="1" thickBot="1">
      <c r="A112" s="409"/>
      <c r="B112" s="409"/>
      <c r="C112" s="409"/>
      <c r="D112" s="32" t="s">
        <v>319</v>
      </c>
      <c r="E112" s="410" t="s">
        <v>484</v>
      </c>
      <c r="F112" s="410"/>
      <c r="G112" s="410"/>
      <c r="H112" s="410"/>
      <c r="I112" s="410"/>
    </row>
    <row r="113" spans="1:9" ht="15" thickTop="1" thickBot="1"/>
    <row r="114" spans="1:9" ht="18" thickTop="1" thickBot="1">
      <c r="A114" s="406" t="s">
        <v>906</v>
      </c>
      <c r="B114" s="407"/>
      <c r="C114" s="407"/>
      <c r="D114" s="407"/>
      <c r="E114" s="407"/>
      <c r="F114" s="407"/>
      <c r="G114" s="407"/>
      <c r="H114" s="407"/>
      <c r="I114" s="408"/>
    </row>
    <row r="115" spans="1:9" ht="15" thickTop="1" thickBot="1">
      <c r="A115" s="409"/>
      <c r="B115" s="409"/>
      <c r="C115" s="409"/>
      <c r="D115" s="85" t="s">
        <v>310</v>
      </c>
      <c r="E115" s="410" t="s">
        <v>907</v>
      </c>
      <c r="F115" s="410"/>
      <c r="G115" s="410"/>
      <c r="H115" s="410"/>
      <c r="I115" s="410"/>
    </row>
    <row r="116" spans="1:9" ht="15" thickTop="1" thickBot="1">
      <c r="A116" s="409"/>
      <c r="B116" s="409"/>
      <c r="C116" s="409"/>
      <c r="D116" s="85" t="s">
        <v>909</v>
      </c>
      <c r="E116" s="410" t="s">
        <v>910</v>
      </c>
      <c r="F116" s="410"/>
      <c r="G116" s="410"/>
      <c r="H116" s="410"/>
      <c r="I116" s="410"/>
    </row>
    <row r="117" spans="1:9" ht="15" thickTop="1" thickBot="1">
      <c r="A117" s="409"/>
      <c r="B117" s="409"/>
      <c r="C117" s="409"/>
      <c r="D117" s="85" t="s">
        <v>311</v>
      </c>
      <c r="E117" s="410" t="s">
        <v>908</v>
      </c>
      <c r="F117" s="410"/>
      <c r="G117" s="410"/>
      <c r="H117" s="410"/>
      <c r="I117" s="410"/>
    </row>
    <row r="118" spans="1:9" ht="15" thickTop="1" thickBot="1">
      <c r="A118" s="409"/>
      <c r="B118" s="409"/>
      <c r="C118" s="409"/>
      <c r="D118" s="85" t="s">
        <v>576</v>
      </c>
      <c r="E118" s="410"/>
      <c r="F118" s="410"/>
      <c r="G118" s="410"/>
      <c r="H118" s="410"/>
      <c r="I118" s="410"/>
    </row>
    <row r="119" spans="1:9" ht="15" thickTop="1" thickBot="1">
      <c r="A119" s="409"/>
      <c r="B119" s="409"/>
      <c r="C119" s="409"/>
      <c r="D119" s="85" t="s">
        <v>313</v>
      </c>
      <c r="E119" s="410"/>
      <c r="F119" s="410"/>
      <c r="G119" s="410"/>
      <c r="H119" s="410"/>
      <c r="I119" s="410"/>
    </row>
    <row r="120" spans="1:9" ht="15" thickTop="1" thickBot="1">
      <c r="A120" s="409"/>
      <c r="B120" s="409"/>
      <c r="C120" s="409"/>
      <c r="D120" s="85" t="s">
        <v>558</v>
      </c>
      <c r="E120" s="410"/>
      <c r="F120" s="410"/>
      <c r="G120" s="410"/>
      <c r="H120" s="410"/>
      <c r="I120" s="410"/>
    </row>
    <row r="121" spans="1:9" ht="15" thickTop="1" thickBot="1">
      <c r="A121" s="409"/>
      <c r="B121" s="409"/>
      <c r="C121" s="409"/>
      <c r="D121" s="85" t="s">
        <v>319</v>
      </c>
      <c r="E121" s="410"/>
      <c r="F121" s="410"/>
      <c r="G121" s="410"/>
      <c r="H121" s="410"/>
      <c r="I121" s="410"/>
    </row>
    <row r="122" spans="1:9" ht="15" thickTop="1" thickBot="1"/>
    <row r="123" spans="1:9" ht="18" thickTop="1" thickBot="1">
      <c r="A123" s="406" t="s">
        <v>890</v>
      </c>
      <c r="B123" s="407"/>
      <c r="C123" s="407"/>
      <c r="D123" s="407"/>
      <c r="E123" s="407"/>
      <c r="F123" s="407"/>
      <c r="G123" s="407"/>
      <c r="H123" s="407"/>
      <c r="I123" s="408"/>
    </row>
    <row r="124" spans="1:9" ht="15" thickTop="1" thickBot="1">
      <c r="A124" s="409"/>
      <c r="B124" s="409"/>
      <c r="C124" s="409"/>
      <c r="D124" s="83" t="s">
        <v>310</v>
      </c>
      <c r="E124" s="410" t="s">
        <v>892</v>
      </c>
      <c r="F124" s="410"/>
      <c r="G124" s="410"/>
      <c r="H124" s="410"/>
      <c r="I124" s="410"/>
    </row>
    <row r="125" spans="1:9" ht="15" thickTop="1" thickBot="1">
      <c r="A125" s="409"/>
      <c r="B125" s="409"/>
      <c r="C125" s="409"/>
      <c r="D125" s="83"/>
      <c r="E125" s="410"/>
      <c r="F125" s="410"/>
      <c r="G125" s="410"/>
      <c r="H125" s="410"/>
      <c r="I125" s="410"/>
    </row>
    <row r="126" spans="1:9" ht="15" thickTop="1" thickBot="1">
      <c r="A126" s="409"/>
      <c r="B126" s="409"/>
      <c r="C126" s="409"/>
      <c r="D126" s="83" t="s">
        <v>311</v>
      </c>
      <c r="E126" s="410" t="s">
        <v>891</v>
      </c>
      <c r="F126" s="410"/>
      <c r="G126" s="410"/>
      <c r="H126" s="410"/>
      <c r="I126" s="410"/>
    </row>
    <row r="127" spans="1:9" ht="15" thickTop="1" thickBot="1">
      <c r="A127" s="409"/>
      <c r="B127" s="409"/>
      <c r="C127" s="409"/>
      <c r="D127" s="83" t="s">
        <v>576</v>
      </c>
      <c r="E127" s="410"/>
      <c r="F127" s="410"/>
      <c r="G127" s="410"/>
      <c r="H127" s="410"/>
      <c r="I127" s="410"/>
    </row>
    <row r="128" spans="1:9" ht="15" thickTop="1" thickBot="1">
      <c r="A128" s="409"/>
      <c r="B128" s="409"/>
      <c r="C128" s="409"/>
      <c r="D128" s="83" t="s">
        <v>313</v>
      </c>
      <c r="E128" s="410"/>
      <c r="F128" s="410"/>
      <c r="G128" s="410"/>
      <c r="H128" s="410"/>
      <c r="I128" s="410"/>
    </row>
    <row r="129" spans="1:9" ht="15" thickTop="1" thickBot="1">
      <c r="A129" s="409"/>
      <c r="B129" s="409"/>
      <c r="C129" s="409"/>
      <c r="D129" s="83" t="s">
        <v>558</v>
      </c>
      <c r="E129" s="410" t="s">
        <v>893</v>
      </c>
      <c r="F129" s="410"/>
      <c r="G129" s="410"/>
      <c r="H129" s="410"/>
      <c r="I129" s="410"/>
    </row>
    <row r="130" spans="1:9" ht="15" thickTop="1" thickBot="1">
      <c r="A130" s="409"/>
      <c r="B130" s="409"/>
      <c r="C130" s="409"/>
      <c r="D130" s="83" t="s">
        <v>319</v>
      </c>
      <c r="E130" s="410"/>
      <c r="F130" s="410"/>
      <c r="G130" s="410"/>
      <c r="H130" s="410"/>
      <c r="I130" s="410"/>
    </row>
    <row r="131" spans="1:9" ht="15" thickTop="1" thickBot="1"/>
    <row r="132" spans="1:9" ht="18" thickTop="1" thickBot="1">
      <c r="A132" s="406" t="s">
        <v>1402</v>
      </c>
      <c r="B132" s="407"/>
      <c r="C132" s="407"/>
      <c r="D132" s="407"/>
      <c r="E132" s="407"/>
      <c r="F132" s="407"/>
      <c r="G132" s="407"/>
      <c r="H132" s="407"/>
      <c r="I132" s="408"/>
    </row>
    <row r="133" spans="1:9" ht="15" thickTop="1" thickBot="1">
      <c r="A133" s="409"/>
      <c r="B133" s="409"/>
      <c r="C133" s="409"/>
      <c r="D133" s="98" t="s">
        <v>310</v>
      </c>
      <c r="E133" s="410" t="s">
        <v>1404</v>
      </c>
      <c r="F133" s="410"/>
      <c r="G133" s="410"/>
      <c r="H133" s="410"/>
      <c r="I133" s="410"/>
    </row>
    <row r="134" spans="1:9" ht="15" thickTop="1" thickBot="1">
      <c r="A134" s="409"/>
      <c r="B134" s="409"/>
      <c r="C134" s="409"/>
      <c r="D134" s="98"/>
      <c r="E134" s="410"/>
      <c r="F134" s="410"/>
      <c r="G134" s="410"/>
      <c r="H134" s="410"/>
      <c r="I134" s="410"/>
    </row>
    <row r="135" spans="1:9" ht="15" thickTop="1" thickBot="1">
      <c r="A135" s="409"/>
      <c r="B135" s="409"/>
      <c r="C135" s="409"/>
      <c r="D135" s="98" t="s">
        <v>311</v>
      </c>
      <c r="E135" s="410" t="s">
        <v>1403</v>
      </c>
      <c r="F135" s="410"/>
      <c r="G135" s="410"/>
      <c r="H135" s="410"/>
      <c r="I135" s="410"/>
    </row>
    <row r="136" spans="1:9" ht="15" thickTop="1" thickBot="1">
      <c r="A136" s="409"/>
      <c r="B136" s="409"/>
      <c r="C136" s="409"/>
      <c r="D136" s="98"/>
      <c r="E136" s="410"/>
      <c r="F136" s="410"/>
      <c r="G136" s="410"/>
      <c r="H136" s="410"/>
      <c r="I136" s="410"/>
    </row>
    <row r="137" spans="1:9" ht="15" thickTop="1" thickBot="1">
      <c r="A137" s="409"/>
      <c r="B137" s="409"/>
      <c r="C137" s="409"/>
      <c r="D137" s="98" t="s">
        <v>313</v>
      </c>
      <c r="E137" s="410"/>
      <c r="F137" s="410"/>
      <c r="G137" s="410"/>
      <c r="H137" s="410"/>
      <c r="I137" s="410"/>
    </row>
    <row r="138" spans="1:9" ht="15" thickTop="1" thickBot="1">
      <c r="A138" s="409"/>
      <c r="B138" s="409"/>
      <c r="C138" s="409"/>
      <c r="D138" s="98"/>
      <c r="E138" s="410"/>
      <c r="F138" s="410"/>
      <c r="G138" s="410"/>
      <c r="H138" s="410"/>
      <c r="I138" s="410"/>
    </row>
    <row r="139" spans="1:9" ht="15" thickTop="1" thickBot="1">
      <c r="A139" s="409"/>
      <c r="B139" s="409"/>
      <c r="C139" s="409"/>
      <c r="D139" s="98"/>
      <c r="E139" s="410" t="s">
        <v>1405</v>
      </c>
      <c r="F139" s="410"/>
      <c r="G139" s="410"/>
      <c r="H139" s="410"/>
      <c r="I139" s="410"/>
    </row>
    <row r="140" spans="1:9" ht="15" thickTop="1" thickBot="1"/>
    <row r="141" spans="1:9" ht="18" thickTop="1" thickBot="1">
      <c r="A141" s="406" t="s">
        <v>1448</v>
      </c>
      <c r="B141" s="407"/>
      <c r="C141" s="407"/>
      <c r="D141" s="407"/>
      <c r="E141" s="407"/>
      <c r="F141" s="407"/>
      <c r="G141" s="407"/>
      <c r="H141" s="407"/>
      <c r="I141" s="408"/>
    </row>
    <row r="142" spans="1:9" ht="15" thickTop="1" thickBot="1">
      <c r="A142" s="409"/>
      <c r="B142" s="409"/>
      <c r="C142" s="409"/>
      <c r="D142" s="110" t="s">
        <v>310</v>
      </c>
      <c r="E142" s="410" t="s">
        <v>1447</v>
      </c>
      <c r="F142" s="410"/>
      <c r="G142" s="410"/>
      <c r="H142" s="410"/>
      <c r="I142" s="410"/>
    </row>
    <row r="143" spans="1:9" ht="15" thickTop="1" thickBot="1">
      <c r="A143" s="409"/>
      <c r="B143" s="409"/>
      <c r="C143" s="409"/>
      <c r="D143" s="110"/>
      <c r="E143" s="410"/>
      <c r="F143" s="410"/>
      <c r="G143" s="410"/>
      <c r="H143" s="410"/>
      <c r="I143" s="410"/>
    </row>
    <row r="144" spans="1:9" ht="15" thickTop="1" thickBot="1">
      <c r="A144" s="409"/>
      <c r="B144" s="409"/>
      <c r="C144" s="409"/>
      <c r="D144" s="110" t="s">
        <v>311</v>
      </c>
      <c r="E144" s="410"/>
      <c r="F144" s="410"/>
      <c r="G144" s="410"/>
      <c r="H144" s="410"/>
      <c r="I144" s="410"/>
    </row>
    <row r="145" spans="1:9" ht="15" thickTop="1" thickBot="1">
      <c r="A145" s="409"/>
      <c r="B145" s="409"/>
      <c r="C145" s="409"/>
      <c r="D145" s="110"/>
      <c r="E145" s="410"/>
      <c r="F145" s="410"/>
      <c r="G145" s="410"/>
      <c r="H145" s="410"/>
      <c r="I145" s="410"/>
    </row>
    <row r="146" spans="1:9" ht="15" thickTop="1" thickBot="1">
      <c r="A146" s="409"/>
      <c r="B146" s="409"/>
      <c r="C146" s="409"/>
      <c r="D146" s="110" t="s">
        <v>313</v>
      </c>
      <c r="E146" s="410"/>
      <c r="F146" s="410"/>
      <c r="G146" s="410"/>
      <c r="H146" s="410"/>
      <c r="I146" s="410"/>
    </row>
    <row r="147" spans="1:9" ht="15" thickTop="1" thickBot="1">
      <c r="A147" s="409"/>
      <c r="B147" s="409"/>
      <c r="C147" s="409"/>
      <c r="D147" s="110"/>
      <c r="E147" s="410"/>
      <c r="F147" s="410"/>
      <c r="G147" s="410"/>
      <c r="H147" s="410"/>
      <c r="I147" s="410"/>
    </row>
    <row r="148" spans="1:9" ht="15" thickTop="1" thickBot="1">
      <c r="A148" s="409"/>
      <c r="B148" s="409"/>
      <c r="C148" s="409"/>
      <c r="D148" s="110"/>
      <c r="E148" s="410"/>
      <c r="F148" s="410"/>
      <c r="G148" s="410"/>
      <c r="H148" s="410"/>
      <c r="I148" s="410"/>
    </row>
    <row r="149" spans="1:9" ht="15" thickTop="1" thickBot="1"/>
    <row r="150" spans="1:9" ht="18" thickTop="1" thickBot="1">
      <c r="A150" s="406" t="s">
        <v>1311</v>
      </c>
      <c r="B150" s="407"/>
      <c r="C150" s="407"/>
      <c r="D150" s="407"/>
      <c r="E150" s="407"/>
      <c r="F150" s="407"/>
      <c r="G150" s="407"/>
      <c r="H150" s="407"/>
      <c r="I150" s="408"/>
    </row>
    <row r="151" spans="1:9" ht="15" thickTop="1" thickBot="1">
      <c r="A151" s="409"/>
      <c r="B151" s="409"/>
      <c r="C151" s="409"/>
      <c r="D151" s="98" t="s">
        <v>310</v>
      </c>
      <c r="E151" s="410" t="s">
        <v>1313</v>
      </c>
      <c r="F151" s="410"/>
      <c r="G151" s="410"/>
      <c r="H151" s="410"/>
      <c r="I151" s="410"/>
    </row>
    <row r="152" spans="1:9" ht="15" thickTop="1" thickBot="1">
      <c r="A152" s="409"/>
      <c r="B152" s="409"/>
      <c r="C152" s="409"/>
      <c r="D152" s="98"/>
      <c r="E152" s="410"/>
      <c r="F152" s="410"/>
      <c r="G152" s="410"/>
      <c r="H152" s="410"/>
      <c r="I152" s="410"/>
    </row>
    <row r="153" spans="1:9" ht="15" thickTop="1" thickBot="1">
      <c r="A153" s="409"/>
      <c r="B153" s="409"/>
      <c r="C153" s="409"/>
      <c r="D153" s="98" t="s">
        <v>311</v>
      </c>
      <c r="E153" s="410" t="s">
        <v>1312</v>
      </c>
      <c r="F153" s="410"/>
      <c r="G153" s="410"/>
      <c r="H153" s="410"/>
      <c r="I153" s="410"/>
    </row>
    <row r="154" spans="1:9" ht="15" thickTop="1" thickBot="1">
      <c r="A154" s="409"/>
      <c r="B154" s="409"/>
      <c r="C154" s="409"/>
      <c r="D154" s="98"/>
      <c r="E154" s="410"/>
      <c r="F154" s="410"/>
      <c r="G154" s="410"/>
      <c r="H154" s="410"/>
      <c r="I154" s="410"/>
    </row>
    <row r="155" spans="1:9" ht="15" thickTop="1" thickBot="1">
      <c r="A155" s="409"/>
      <c r="B155" s="409"/>
      <c r="C155" s="409"/>
      <c r="D155" s="98" t="s">
        <v>313</v>
      </c>
      <c r="E155" s="410"/>
      <c r="F155" s="410"/>
      <c r="G155" s="410"/>
      <c r="H155" s="410"/>
      <c r="I155" s="410"/>
    </row>
    <row r="156" spans="1:9" ht="15" thickTop="1" thickBot="1">
      <c r="A156" s="409"/>
      <c r="B156" s="409"/>
      <c r="C156" s="409"/>
      <c r="D156" s="98"/>
      <c r="E156" s="410"/>
      <c r="F156" s="410"/>
      <c r="G156" s="410"/>
      <c r="H156" s="410"/>
      <c r="I156" s="410"/>
    </row>
    <row r="157" spans="1:9" ht="15" thickTop="1" thickBot="1">
      <c r="A157" s="409"/>
      <c r="B157" s="409"/>
      <c r="C157" s="409"/>
      <c r="D157" s="98"/>
      <c r="E157" s="410" t="s">
        <v>1314</v>
      </c>
      <c r="F157" s="410"/>
      <c r="G157" s="410"/>
      <c r="H157" s="410"/>
      <c r="I157" s="410"/>
    </row>
    <row r="158" spans="1:9" ht="15" thickTop="1" thickBot="1"/>
    <row r="159" spans="1:9" ht="18" thickTop="1" thickBot="1">
      <c r="A159" s="406" t="s">
        <v>1119</v>
      </c>
      <c r="B159" s="407"/>
      <c r="C159" s="407"/>
      <c r="D159" s="407"/>
      <c r="E159" s="407"/>
      <c r="F159" s="407"/>
      <c r="G159" s="407"/>
      <c r="H159" s="407"/>
      <c r="I159" s="408"/>
    </row>
    <row r="160" spans="1:9" ht="15" thickTop="1" thickBot="1">
      <c r="A160" s="409"/>
      <c r="B160" s="409"/>
      <c r="C160" s="409"/>
      <c r="D160" s="95" t="s">
        <v>310</v>
      </c>
      <c r="E160" s="410" t="s">
        <v>1121</v>
      </c>
      <c r="F160" s="410"/>
      <c r="G160" s="410"/>
      <c r="H160" s="410"/>
      <c r="I160" s="410"/>
    </row>
    <row r="161" spans="1:9" ht="15" thickTop="1" thickBot="1">
      <c r="A161" s="409"/>
      <c r="B161" s="409"/>
      <c r="C161" s="409"/>
      <c r="D161" s="95"/>
      <c r="E161" s="410"/>
      <c r="F161" s="410"/>
      <c r="G161" s="410"/>
      <c r="H161" s="410"/>
      <c r="I161" s="410"/>
    </row>
    <row r="162" spans="1:9" ht="15" thickTop="1" thickBot="1">
      <c r="A162" s="409"/>
      <c r="B162" s="409"/>
      <c r="C162" s="409"/>
      <c r="D162" s="95" t="s">
        <v>311</v>
      </c>
      <c r="E162" s="410" t="s">
        <v>1118</v>
      </c>
      <c r="F162" s="410"/>
      <c r="G162" s="410"/>
      <c r="H162" s="410"/>
      <c r="I162" s="410"/>
    </row>
    <row r="163" spans="1:9" ht="15" thickTop="1" thickBot="1">
      <c r="A163" s="409"/>
      <c r="B163" s="409"/>
      <c r="C163" s="409"/>
      <c r="D163" s="95"/>
      <c r="E163" s="410"/>
      <c r="F163" s="410"/>
      <c r="G163" s="410"/>
      <c r="H163" s="410"/>
      <c r="I163" s="410"/>
    </row>
    <row r="164" spans="1:9" ht="15" thickTop="1" thickBot="1">
      <c r="A164" s="409"/>
      <c r="B164" s="409"/>
      <c r="C164" s="409"/>
      <c r="D164" s="95" t="s">
        <v>313</v>
      </c>
      <c r="E164" s="410"/>
      <c r="F164" s="410"/>
      <c r="G164" s="410"/>
      <c r="H164" s="410"/>
      <c r="I164" s="410"/>
    </row>
    <row r="165" spans="1:9" ht="15" thickTop="1" thickBot="1">
      <c r="A165" s="409"/>
      <c r="B165" s="409"/>
      <c r="C165" s="409"/>
      <c r="D165" s="95"/>
      <c r="E165" s="410"/>
      <c r="F165" s="410"/>
      <c r="G165" s="410"/>
      <c r="H165" s="410"/>
      <c r="I165" s="410"/>
    </row>
    <row r="166" spans="1:9" ht="15" thickTop="1" thickBot="1">
      <c r="A166" s="409"/>
      <c r="B166" s="409"/>
      <c r="C166" s="409"/>
      <c r="D166" s="95"/>
      <c r="E166" s="410" t="s">
        <v>1120</v>
      </c>
      <c r="F166" s="410"/>
      <c r="G166" s="410"/>
      <c r="H166" s="410"/>
      <c r="I166" s="410"/>
    </row>
    <row r="167" spans="1:9" ht="15" thickTop="1" thickBot="1"/>
    <row r="168" spans="1:9" ht="18" thickTop="1" thickBot="1">
      <c r="A168" s="406" t="s">
        <v>1122</v>
      </c>
      <c r="B168" s="407"/>
      <c r="C168" s="407"/>
      <c r="D168" s="407"/>
      <c r="E168" s="407"/>
      <c r="F168" s="407"/>
      <c r="G168" s="407"/>
      <c r="H168" s="407"/>
      <c r="I168" s="408"/>
    </row>
    <row r="169" spans="1:9" ht="15" thickTop="1" thickBot="1">
      <c r="A169" s="409"/>
      <c r="B169" s="409"/>
      <c r="C169" s="409"/>
      <c r="D169" s="95" t="s">
        <v>310</v>
      </c>
      <c r="E169" s="410" t="s">
        <v>1491</v>
      </c>
      <c r="F169" s="410"/>
      <c r="G169" s="410"/>
      <c r="H169" s="410"/>
      <c r="I169" s="410"/>
    </row>
    <row r="170" spans="1:9" ht="15" thickTop="1" thickBot="1">
      <c r="A170" s="409"/>
      <c r="B170" s="409"/>
      <c r="C170" s="409"/>
      <c r="D170" s="95"/>
      <c r="E170" s="410"/>
      <c r="F170" s="410"/>
      <c r="G170" s="410"/>
      <c r="H170" s="410"/>
      <c r="I170" s="410"/>
    </row>
    <row r="171" spans="1:9" ht="15" thickTop="1" thickBot="1">
      <c r="A171" s="409"/>
      <c r="B171" s="409"/>
      <c r="C171" s="409"/>
      <c r="D171" s="95" t="s">
        <v>311</v>
      </c>
      <c r="E171" s="410" t="s">
        <v>1123</v>
      </c>
      <c r="F171" s="410"/>
      <c r="G171" s="410"/>
      <c r="H171" s="410"/>
      <c r="I171" s="410"/>
    </row>
    <row r="172" spans="1:9" ht="15" thickTop="1" thickBot="1">
      <c r="A172" s="409"/>
      <c r="B172" s="409"/>
      <c r="C172" s="409"/>
      <c r="D172" s="95"/>
      <c r="E172" s="410"/>
      <c r="F172" s="410"/>
      <c r="G172" s="410"/>
      <c r="H172" s="410"/>
      <c r="I172" s="410"/>
    </row>
    <row r="173" spans="1:9" ht="15" thickTop="1" thickBot="1">
      <c r="A173" s="409"/>
      <c r="B173" s="409"/>
      <c r="C173" s="409"/>
      <c r="D173" s="95" t="s">
        <v>313</v>
      </c>
      <c r="E173" s="410"/>
      <c r="F173" s="410"/>
      <c r="G173" s="410"/>
      <c r="H173" s="410"/>
      <c r="I173" s="410"/>
    </row>
    <row r="174" spans="1:9" ht="15" thickTop="1" thickBot="1">
      <c r="A174" s="409"/>
      <c r="B174" s="409"/>
      <c r="C174" s="409"/>
      <c r="D174" s="95"/>
      <c r="E174" s="410"/>
      <c r="F174" s="410"/>
      <c r="G174" s="410"/>
      <c r="H174" s="410"/>
      <c r="I174" s="410"/>
    </row>
    <row r="175" spans="1:9" ht="15" thickTop="1" thickBot="1">
      <c r="A175" s="409"/>
      <c r="B175" s="409"/>
      <c r="C175" s="409"/>
      <c r="D175" s="95"/>
      <c r="E175" s="410" t="s">
        <v>1124</v>
      </c>
      <c r="F175" s="410"/>
      <c r="G175" s="410"/>
      <c r="H175" s="410"/>
      <c r="I175" s="410"/>
    </row>
    <row r="176" spans="1:9" ht="15" thickTop="1" thickBot="1"/>
    <row r="177" spans="1:9" ht="18" thickTop="1" thickBot="1">
      <c r="A177" s="406" t="s">
        <v>996</v>
      </c>
      <c r="B177" s="407"/>
      <c r="C177" s="407"/>
      <c r="D177" s="407"/>
      <c r="E177" s="407"/>
      <c r="F177" s="407"/>
      <c r="G177" s="407"/>
      <c r="H177" s="407"/>
      <c r="I177" s="408"/>
    </row>
    <row r="178" spans="1:9" ht="15" thickTop="1" thickBot="1">
      <c r="A178" s="409"/>
      <c r="B178" s="409"/>
      <c r="C178" s="409"/>
      <c r="D178" s="92" t="s">
        <v>310</v>
      </c>
      <c r="E178" s="410" t="s">
        <v>997</v>
      </c>
      <c r="F178" s="410"/>
      <c r="G178" s="410"/>
      <c r="H178" s="410"/>
      <c r="I178" s="410"/>
    </row>
    <row r="179" spans="1:9" ht="15" thickTop="1" thickBot="1">
      <c r="A179" s="409"/>
      <c r="B179" s="409"/>
      <c r="C179" s="409"/>
      <c r="D179" s="92" t="s">
        <v>845</v>
      </c>
      <c r="E179" s="410"/>
      <c r="F179" s="410"/>
      <c r="G179" s="410"/>
      <c r="H179" s="410"/>
      <c r="I179" s="410"/>
    </row>
    <row r="180" spans="1:9" ht="15" thickTop="1" thickBot="1">
      <c r="A180" s="409"/>
      <c r="B180" s="409"/>
      <c r="C180" s="409"/>
      <c r="D180" s="92" t="s">
        <v>311</v>
      </c>
      <c r="E180" s="410" t="s">
        <v>998</v>
      </c>
      <c r="F180" s="410"/>
      <c r="G180" s="410"/>
      <c r="H180" s="410"/>
      <c r="I180" s="410"/>
    </row>
    <row r="181" spans="1:9" ht="15" thickTop="1" thickBot="1">
      <c r="A181" s="409"/>
      <c r="B181" s="409"/>
      <c r="C181" s="409"/>
      <c r="D181" s="92" t="s">
        <v>576</v>
      </c>
      <c r="E181" s="410"/>
      <c r="F181" s="410"/>
      <c r="G181" s="410"/>
      <c r="H181" s="410"/>
      <c r="I181" s="410"/>
    </row>
    <row r="182" spans="1:9" ht="15" thickTop="1" thickBot="1">
      <c r="A182" s="409"/>
      <c r="B182" s="409"/>
      <c r="C182" s="409"/>
      <c r="D182" s="92" t="s">
        <v>313</v>
      </c>
      <c r="E182" s="410"/>
      <c r="F182" s="410"/>
      <c r="G182" s="410"/>
      <c r="H182" s="410"/>
      <c r="I182" s="410"/>
    </row>
    <row r="183" spans="1:9" ht="15" thickTop="1" thickBot="1">
      <c r="A183" s="409"/>
      <c r="B183" s="409"/>
      <c r="C183" s="409"/>
      <c r="D183" s="92" t="s">
        <v>1000</v>
      </c>
      <c r="E183" s="410" t="s">
        <v>999</v>
      </c>
      <c r="F183" s="410"/>
      <c r="G183" s="410"/>
      <c r="H183" s="410"/>
      <c r="I183" s="410"/>
    </row>
    <row r="184" spans="1:9" ht="15" thickTop="1" thickBot="1">
      <c r="A184" s="409"/>
      <c r="B184" s="409"/>
      <c r="C184" s="409"/>
      <c r="D184" s="92" t="s">
        <v>319</v>
      </c>
      <c r="E184" s="410"/>
      <c r="F184" s="410"/>
      <c r="G184" s="410"/>
      <c r="H184" s="410"/>
      <c r="I184" s="410"/>
    </row>
    <row r="185" spans="1:9" ht="15" thickTop="1" thickBot="1"/>
    <row r="186" spans="1:9" ht="22.5" thickTop="1" thickBot="1">
      <c r="A186" s="415" t="s">
        <v>1170</v>
      </c>
      <c r="B186" s="415"/>
      <c r="C186" s="415"/>
      <c r="D186" s="415"/>
      <c r="E186" s="415"/>
      <c r="F186" s="415"/>
      <c r="G186" s="415"/>
      <c r="H186" s="415"/>
      <c r="I186" s="415"/>
    </row>
    <row r="187" spans="1:9" ht="15" thickTop="1" thickBot="1"/>
    <row r="188" spans="1:9" ht="18" thickTop="1" thickBot="1">
      <c r="A188" s="406" t="s">
        <v>511</v>
      </c>
      <c r="B188" s="407"/>
      <c r="C188" s="407"/>
      <c r="D188" s="407"/>
      <c r="E188" s="407"/>
      <c r="F188" s="407"/>
      <c r="G188" s="407"/>
      <c r="H188" s="407"/>
      <c r="I188" s="408"/>
    </row>
    <row r="189" spans="1:9" ht="15" thickTop="1" thickBot="1">
      <c r="A189" s="409"/>
      <c r="B189" s="409"/>
      <c r="C189" s="409"/>
      <c r="D189" s="36" t="s">
        <v>310</v>
      </c>
      <c r="E189" s="410" t="s">
        <v>513</v>
      </c>
      <c r="F189" s="410"/>
      <c r="G189" s="410"/>
      <c r="H189" s="410"/>
      <c r="I189" s="410"/>
    </row>
    <row r="190" spans="1:9" ht="15" thickTop="1" thickBot="1">
      <c r="A190" s="409"/>
      <c r="B190" s="409"/>
      <c r="C190" s="409"/>
      <c r="D190" s="36" t="s">
        <v>520</v>
      </c>
      <c r="E190" s="410" t="s">
        <v>521</v>
      </c>
      <c r="F190" s="410"/>
      <c r="G190" s="410"/>
      <c r="H190" s="410"/>
      <c r="I190" s="410"/>
    </row>
    <row r="191" spans="1:9" ht="15" thickTop="1" thickBot="1">
      <c r="A191" s="409"/>
      <c r="B191" s="409"/>
      <c r="C191" s="409"/>
      <c r="D191" s="36" t="s">
        <v>311</v>
      </c>
      <c r="E191" s="410" t="s">
        <v>512</v>
      </c>
      <c r="F191" s="410"/>
      <c r="G191" s="410"/>
      <c r="H191" s="410"/>
      <c r="I191" s="410"/>
    </row>
    <row r="192" spans="1:9" ht="15" thickTop="1" thickBot="1">
      <c r="A192" s="409"/>
      <c r="B192" s="409"/>
      <c r="C192" s="409"/>
      <c r="D192" s="36"/>
      <c r="E192" s="410"/>
      <c r="F192" s="410"/>
      <c r="G192" s="410"/>
      <c r="H192" s="410"/>
      <c r="I192" s="410"/>
    </row>
    <row r="193" spans="1:10" ht="15" thickTop="1" thickBot="1">
      <c r="A193" s="409"/>
      <c r="B193" s="409"/>
      <c r="C193" s="409"/>
      <c r="D193" s="36" t="s">
        <v>313</v>
      </c>
      <c r="E193" s="410"/>
      <c r="F193" s="410"/>
      <c r="G193" s="410"/>
      <c r="H193" s="410"/>
      <c r="I193" s="410"/>
    </row>
    <row r="194" spans="1:10" ht="15" thickTop="1" thickBot="1">
      <c r="A194" s="409"/>
      <c r="B194" s="409"/>
      <c r="C194" s="409"/>
      <c r="D194" s="36"/>
      <c r="E194" s="410" t="s">
        <v>515</v>
      </c>
      <c r="F194" s="410"/>
      <c r="G194" s="410"/>
      <c r="H194" s="410"/>
      <c r="I194" s="410"/>
      <c r="J194" s="1" t="s">
        <v>516</v>
      </c>
    </row>
    <row r="195" spans="1:10" ht="15" thickTop="1" thickBot="1">
      <c r="A195" s="409"/>
      <c r="B195" s="409"/>
      <c r="C195" s="409"/>
      <c r="D195" s="36" t="s">
        <v>319</v>
      </c>
      <c r="E195" s="410" t="s">
        <v>514</v>
      </c>
      <c r="F195" s="410"/>
      <c r="G195" s="410"/>
      <c r="H195" s="410"/>
      <c r="I195" s="410"/>
    </row>
    <row r="196" spans="1:10" ht="15" thickTop="1" thickBot="1"/>
    <row r="197" spans="1:10" ht="18" thickTop="1" thickBot="1">
      <c r="A197" s="406" t="s">
        <v>1147</v>
      </c>
      <c r="B197" s="407"/>
      <c r="C197" s="407"/>
      <c r="D197" s="407"/>
      <c r="E197" s="407"/>
      <c r="F197" s="407"/>
      <c r="G197" s="407"/>
      <c r="H197" s="407"/>
      <c r="I197" s="408"/>
    </row>
    <row r="198" spans="1:10" ht="15" thickTop="1" thickBot="1">
      <c r="A198" s="409"/>
      <c r="B198" s="409"/>
      <c r="C198" s="409"/>
      <c r="D198" s="96" t="s">
        <v>310</v>
      </c>
      <c r="E198" s="410" t="s">
        <v>1149</v>
      </c>
      <c r="F198" s="410"/>
      <c r="G198" s="410"/>
      <c r="H198" s="410"/>
      <c r="I198" s="410"/>
    </row>
    <row r="199" spans="1:10" ht="15" thickTop="1" thickBot="1">
      <c r="A199" s="409"/>
      <c r="B199" s="409"/>
      <c r="C199" s="409"/>
      <c r="D199" s="96"/>
      <c r="E199" s="410"/>
      <c r="F199" s="410"/>
      <c r="G199" s="410"/>
      <c r="H199" s="410"/>
      <c r="I199" s="410"/>
    </row>
    <row r="200" spans="1:10" ht="15" thickTop="1" thickBot="1">
      <c r="A200" s="409"/>
      <c r="B200" s="409"/>
      <c r="C200" s="409"/>
      <c r="D200" s="96" t="s">
        <v>311</v>
      </c>
      <c r="E200" s="410" t="s">
        <v>1148</v>
      </c>
      <c r="F200" s="410"/>
      <c r="G200" s="410"/>
      <c r="H200" s="410"/>
      <c r="I200" s="410"/>
    </row>
    <row r="201" spans="1:10" ht="15" thickTop="1" thickBot="1">
      <c r="A201" s="409"/>
      <c r="B201" s="409"/>
      <c r="C201" s="409"/>
      <c r="D201" s="96"/>
      <c r="E201" s="410"/>
      <c r="F201" s="410"/>
      <c r="G201" s="410"/>
      <c r="H201" s="410"/>
      <c r="I201" s="410"/>
    </row>
    <row r="202" spans="1:10" ht="15" thickTop="1" thickBot="1">
      <c r="A202" s="409"/>
      <c r="B202" s="409"/>
      <c r="C202" s="409"/>
      <c r="D202" s="96" t="s">
        <v>313</v>
      </c>
      <c r="E202" s="410"/>
      <c r="F202" s="410"/>
      <c r="G202" s="410"/>
      <c r="H202" s="410"/>
      <c r="I202" s="410"/>
    </row>
    <row r="203" spans="1:10" ht="15" thickTop="1" thickBot="1">
      <c r="A203" s="409"/>
      <c r="B203" s="409"/>
      <c r="C203" s="409"/>
      <c r="D203" s="96"/>
      <c r="E203" s="410"/>
      <c r="F203" s="410"/>
      <c r="G203" s="410"/>
      <c r="H203" s="410"/>
      <c r="I203" s="410"/>
    </row>
    <row r="204" spans="1:10" ht="15" thickTop="1" thickBot="1">
      <c r="A204" s="409"/>
      <c r="B204" s="409"/>
      <c r="C204" s="409"/>
      <c r="D204" s="96"/>
      <c r="E204" s="410"/>
      <c r="F204" s="410"/>
      <c r="G204" s="410"/>
      <c r="H204" s="410"/>
      <c r="I204" s="410"/>
    </row>
    <row r="205" spans="1:10" ht="15" thickTop="1" thickBot="1"/>
    <row r="206" spans="1:10" ht="18" thickTop="1" thickBot="1">
      <c r="A206" s="406" t="s">
        <v>559</v>
      </c>
      <c r="B206" s="407"/>
      <c r="C206" s="407"/>
      <c r="D206" s="407"/>
      <c r="E206" s="407"/>
      <c r="F206" s="407"/>
      <c r="G206" s="407"/>
      <c r="H206" s="407"/>
      <c r="I206" s="408"/>
    </row>
    <row r="207" spans="1:10" ht="15" thickTop="1" thickBot="1">
      <c r="A207" s="409"/>
      <c r="B207" s="409"/>
      <c r="C207" s="409"/>
      <c r="D207" s="37" t="s">
        <v>310</v>
      </c>
      <c r="E207" s="410" t="s">
        <v>870</v>
      </c>
      <c r="F207" s="410"/>
      <c r="G207" s="410"/>
      <c r="H207" s="410"/>
      <c r="I207" s="410"/>
    </row>
    <row r="208" spans="1:10" ht="15" thickTop="1" thickBot="1">
      <c r="A208" s="409"/>
      <c r="B208" s="409"/>
      <c r="C208" s="409"/>
      <c r="D208" s="37"/>
      <c r="E208" s="410"/>
      <c r="F208" s="410"/>
      <c r="G208" s="410"/>
      <c r="H208" s="410"/>
      <c r="I208" s="410"/>
    </row>
    <row r="209" spans="1:9" ht="15" thickTop="1" thickBot="1">
      <c r="A209" s="409"/>
      <c r="B209" s="409"/>
      <c r="C209" s="409"/>
      <c r="D209" s="37" t="s">
        <v>311</v>
      </c>
      <c r="E209" s="410" t="s">
        <v>312</v>
      </c>
      <c r="F209" s="410"/>
      <c r="G209" s="410"/>
      <c r="H209" s="410"/>
      <c r="I209" s="410"/>
    </row>
    <row r="210" spans="1:9" ht="15" thickTop="1" thickBot="1">
      <c r="A210" s="409"/>
      <c r="B210" s="409"/>
      <c r="C210" s="409"/>
      <c r="D210" s="37"/>
      <c r="E210" s="410"/>
      <c r="F210" s="410"/>
      <c r="G210" s="410"/>
      <c r="H210" s="410"/>
      <c r="I210" s="410"/>
    </row>
    <row r="211" spans="1:9" ht="15" thickTop="1" thickBot="1">
      <c r="A211" s="409"/>
      <c r="B211" s="409"/>
      <c r="C211" s="409"/>
      <c r="D211" s="37" t="s">
        <v>313</v>
      </c>
      <c r="E211" s="410"/>
      <c r="F211" s="410"/>
      <c r="G211" s="410"/>
      <c r="H211" s="410"/>
      <c r="I211" s="410"/>
    </row>
    <row r="212" spans="1:9" ht="15" thickTop="1" thickBot="1">
      <c r="A212" s="409"/>
      <c r="B212" s="409"/>
      <c r="C212" s="409"/>
      <c r="D212" s="37" t="s">
        <v>558</v>
      </c>
      <c r="E212" s="410" t="s">
        <v>560</v>
      </c>
      <c r="F212" s="410"/>
      <c r="G212" s="410"/>
      <c r="H212" s="410"/>
      <c r="I212" s="410"/>
    </row>
    <row r="213" spans="1:9" ht="15" thickTop="1" thickBot="1">
      <c r="A213" s="409"/>
      <c r="B213" s="409"/>
      <c r="C213" s="409"/>
      <c r="D213" s="37" t="s">
        <v>319</v>
      </c>
      <c r="E213" s="410"/>
      <c r="F213" s="410"/>
      <c r="G213" s="410"/>
      <c r="H213" s="410"/>
      <c r="I213" s="410"/>
    </row>
    <row r="214" spans="1:9" ht="15" thickTop="1" thickBot="1"/>
    <row r="215" spans="1:9" ht="18" thickTop="1" thickBot="1">
      <c r="A215" s="406" t="s">
        <v>1567</v>
      </c>
      <c r="B215" s="407"/>
      <c r="C215" s="407"/>
      <c r="D215" s="407"/>
      <c r="E215" s="407"/>
      <c r="F215" s="407"/>
      <c r="G215" s="407"/>
      <c r="H215" s="407"/>
      <c r="I215" s="408"/>
    </row>
    <row r="216" spans="1:9" ht="15" thickTop="1" thickBot="1">
      <c r="A216" s="409"/>
      <c r="B216" s="409"/>
      <c r="C216" s="409"/>
      <c r="D216" s="212" t="s">
        <v>310</v>
      </c>
      <c r="E216" s="410" t="s">
        <v>1568</v>
      </c>
      <c r="F216" s="410"/>
      <c r="G216" s="410"/>
      <c r="H216" s="410"/>
      <c r="I216" s="410"/>
    </row>
    <row r="217" spans="1:9" ht="15" thickTop="1" thickBot="1">
      <c r="A217" s="409"/>
      <c r="B217" s="409"/>
      <c r="C217" s="409"/>
      <c r="D217" s="212"/>
      <c r="E217" s="410"/>
      <c r="F217" s="410"/>
      <c r="G217" s="410"/>
      <c r="H217" s="410"/>
      <c r="I217" s="410"/>
    </row>
    <row r="218" spans="1:9" ht="15" thickTop="1" thickBot="1">
      <c r="A218" s="409"/>
      <c r="B218" s="409"/>
      <c r="C218" s="409"/>
      <c r="D218" s="212" t="s">
        <v>311</v>
      </c>
      <c r="E218" s="410" t="s">
        <v>1569</v>
      </c>
      <c r="F218" s="410"/>
      <c r="G218" s="410"/>
      <c r="H218" s="410"/>
      <c r="I218" s="410"/>
    </row>
    <row r="219" spans="1:9" ht="15" thickTop="1" thickBot="1">
      <c r="A219" s="409"/>
      <c r="B219" s="409"/>
      <c r="C219" s="409"/>
      <c r="D219" s="212"/>
      <c r="E219" s="410"/>
      <c r="F219" s="410"/>
      <c r="G219" s="410"/>
      <c r="H219" s="410"/>
      <c r="I219" s="410"/>
    </row>
    <row r="220" spans="1:9" ht="15" thickTop="1" thickBot="1">
      <c r="A220" s="409"/>
      <c r="B220" s="409"/>
      <c r="C220" s="409"/>
      <c r="D220" s="212" t="s">
        <v>313</v>
      </c>
      <c r="E220" s="410"/>
      <c r="F220" s="410"/>
      <c r="G220" s="410"/>
      <c r="H220" s="410"/>
      <c r="I220" s="410"/>
    </row>
    <row r="221" spans="1:9" ht="15" thickTop="1" thickBot="1">
      <c r="A221" s="409"/>
      <c r="B221" s="409"/>
      <c r="C221" s="409"/>
      <c r="D221" s="212" t="s">
        <v>558</v>
      </c>
      <c r="E221" s="410" t="s">
        <v>560</v>
      </c>
      <c r="F221" s="410"/>
      <c r="G221" s="410"/>
      <c r="H221" s="410"/>
      <c r="I221" s="410"/>
    </row>
    <row r="222" spans="1:9" ht="15" thickTop="1" thickBot="1">
      <c r="A222" s="409"/>
      <c r="B222" s="409"/>
      <c r="C222" s="409"/>
      <c r="D222" s="212"/>
      <c r="E222" s="410"/>
      <c r="F222" s="410"/>
      <c r="G222" s="410"/>
      <c r="H222" s="410"/>
      <c r="I222" s="410"/>
    </row>
    <row r="223" spans="1:9" ht="15" thickTop="1" thickBot="1"/>
    <row r="224" spans="1:9" ht="18" thickTop="1" thickBot="1">
      <c r="A224" s="406"/>
      <c r="B224" s="407"/>
      <c r="C224" s="407"/>
      <c r="D224" s="407"/>
      <c r="E224" s="407"/>
      <c r="F224" s="407"/>
      <c r="G224" s="407"/>
      <c r="H224" s="407"/>
      <c r="I224" s="408"/>
    </row>
    <row r="225" spans="1:9" ht="15" thickTop="1" thickBot="1">
      <c r="A225" s="409"/>
      <c r="B225" s="409"/>
      <c r="C225" s="409"/>
      <c r="D225" s="96" t="s">
        <v>310</v>
      </c>
      <c r="E225" s="410" t="s">
        <v>1151</v>
      </c>
      <c r="F225" s="410"/>
      <c r="G225" s="410"/>
      <c r="H225" s="410"/>
      <c r="I225" s="410"/>
    </row>
    <row r="226" spans="1:9" ht="15" thickTop="1" thickBot="1">
      <c r="A226" s="409"/>
      <c r="B226" s="409"/>
      <c r="C226" s="409"/>
      <c r="D226" s="96"/>
      <c r="E226" s="410"/>
      <c r="F226" s="410"/>
      <c r="G226" s="410"/>
      <c r="H226" s="410"/>
      <c r="I226" s="410"/>
    </row>
    <row r="227" spans="1:9" ht="15" thickTop="1" thickBot="1">
      <c r="A227" s="409"/>
      <c r="B227" s="409"/>
      <c r="C227" s="409"/>
      <c r="D227" s="96" t="s">
        <v>311</v>
      </c>
      <c r="E227" s="410" t="s">
        <v>1150</v>
      </c>
      <c r="F227" s="410"/>
      <c r="G227" s="410"/>
      <c r="H227" s="410"/>
      <c r="I227" s="410"/>
    </row>
    <row r="228" spans="1:9" ht="15" thickTop="1" thickBot="1">
      <c r="A228" s="409"/>
      <c r="B228" s="409"/>
      <c r="C228" s="409"/>
      <c r="D228" s="96"/>
      <c r="E228" s="410"/>
      <c r="F228" s="410"/>
      <c r="G228" s="410"/>
      <c r="H228" s="410"/>
      <c r="I228" s="410"/>
    </row>
    <row r="229" spans="1:9" ht="15" thickTop="1" thickBot="1">
      <c r="A229" s="409"/>
      <c r="B229" s="409"/>
      <c r="C229" s="409"/>
      <c r="D229" s="96" t="s">
        <v>313</v>
      </c>
      <c r="E229" s="410"/>
      <c r="F229" s="410"/>
      <c r="G229" s="410"/>
      <c r="H229" s="410"/>
      <c r="I229" s="410"/>
    </row>
    <row r="230" spans="1:9" ht="15" thickTop="1" thickBot="1">
      <c r="A230" s="409"/>
      <c r="B230" s="409"/>
      <c r="C230" s="409"/>
      <c r="D230" s="96"/>
      <c r="E230" s="410"/>
      <c r="F230" s="410"/>
      <c r="G230" s="410"/>
      <c r="H230" s="410"/>
      <c r="I230" s="410"/>
    </row>
    <row r="231" spans="1:9" ht="15" thickTop="1" thickBot="1">
      <c r="A231" s="409"/>
      <c r="B231" s="409"/>
      <c r="C231" s="409"/>
      <c r="D231" s="96" t="s">
        <v>558</v>
      </c>
      <c r="E231" s="410" t="s">
        <v>1152</v>
      </c>
      <c r="F231" s="410"/>
      <c r="G231" s="410"/>
      <c r="H231" s="410"/>
      <c r="I231" s="410"/>
    </row>
    <row r="232" spans="1:9" ht="15" thickTop="1" thickBot="1"/>
    <row r="233" spans="1:9" ht="18" thickTop="1" thickBot="1">
      <c r="A233" s="406" t="s">
        <v>1153</v>
      </c>
      <c r="B233" s="407"/>
      <c r="C233" s="407"/>
      <c r="D233" s="407"/>
      <c r="E233" s="407"/>
      <c r="F233" s="407"/>
      <c r="G233" s="407"/>
      <c r="H233" s="407"/>
      <c r="I233" s="408"/>
    </row>
    <row r="234" spans="1:9" ht="15" thickTop="1" thickBot="1">
      <c r="A234" s="409"/>
      <c r="B234" s="409"/>
      <c r="C234" s="409"/>
      <c r="D234" s="96" t="s">
        <v>310</v>
      </c>
      <c r="E234" s="410" t="s">
        <v>1155</v>
      </c>
      <c r="F234" s="410"/>
      <c r="G234" s="410"/>
      <c r="H234" s="410"/>
      <c r="I234" s="410"/>
    </row>
    <row r="235" spans="1:9" ht="15" thickTop="1" thickBot="1">
      <c r="A235" s="409"/>
      <c r="B235" s="409"/>
      <c r="C235" s="409"/>
      <c r="D235" s="96"/>
      <c r="E235" s="410"/>
      <c r="F235" s="410"/>
      <c r="G235" s="410"/>
      <c r="H235" s="410"/>
      <c r="I235" s="410"/>
    </row>
    <row r="236" spans="1:9" ht="15" thickTop="1" thickBot="1">
      <c r="A236" s="409"/>
      <c r="B236" s="409"/>
      <c r="C236" s="409"/>
      <c r="D236" s="96" t="s">
        <v>311</v>
      </c>
      <c r="E236" s="410" t="s">
        <v>1154</v>
      </c>
      <c r="F236" s="410"/>
      <c r="G236" s="410"/>
      <c r="H236" s="410"/>
      <c r="I236" s="410"/>
    </row>
    <row r="237" spans="1:9" ht="15" thickTop="1" thickBot="1">
      <c r="A237" s="409"/>
      <c r="B237" s="409"/>
      <c r="C237" s="409"/>
      <c r="D237" s="96"/>
      <c r="E237" s="410"/>
      <c r="F237" s="410"/>
      <c r="G237" s="410"/>
      <c r="H237" s="410"/>
      <c r="I237" s="410"/>
    </row>
    <row r="238" spans="1:9" ht="15" thickTop="1" thickBot="1">
      <c r="A238" s="409"/>
      <c r="B238" s="409"/>
      <c r="C238" s="409"/>
      <c r="D238" s="96" t="s">
        <v>313</v>
      </c>
      <c r="E238" s="410"/>
      <c r="F238" s="410"/>
      <c r="G238" s="410"/>
      <c r="H238" s="410"/>
      <c r="I238" s="410"/>
    </row>
    <row r="239" spans="1:9" ht="15" thickTop="1" thickBot="1">
      <c r="A239" s="409"/>
      <c r="B239" s="409"/>
      <c r="C239" s="409"/>
      <c r="D239" s="96"/>
      <c r="E239" s="410"/>
      <c r="F239" s="410"/>
      <c r="G239" s="410"/>
      <c r="H239" s="410"/>
      <c r="I239" s="410"/>
    </row>
    <row r="240" spans="1:9" ht="15" thickTop="1" thickBot="1">
      <c r="A240" s="409"/>
      <c r="B240" s="409"/>
      <c r="C240" s="409"/>
      <c r="D240" s="96" t="s">
        <v>558</v>
      </c>
      <c r="E240" s="410" t="s">
        <v>1156</v>
      </c>
      <c r="F240" s="410"/>
      <c r="G240" s="410"/>
      <c r="H240" s="410"/>
      <c r="I240" s="410"/>
    </row>
    <row r="241" spans="1:9" ht="15" thickTop="1" thickBot="1"/>
    <row r="242" spans="1:9" ht="18" thickTop="1" thickBot="1">
      <c r="A242" s="406" t="s">
        <v>1160</v>
      </c>
      <c r="B242" s="407"/>
      <c r="C242" s="407"/>
      <c r="D242" s="407"/>
      <c r="E242" s="407"/>
      <c r="F242" s="407"/>
      <c r="G242" s="407"/>
      <c r="H242" s="407"/>
      <c r="I242" s="408"/>
    </row>
    <row r="243" spans="1:9" ht="15" thickTop="1" thickBot="1">
      <c r="A243" s="409"/>
      <c r="B243" s="409"/>
      <c r="C243" s="409"/>
      <c r="D243" s="96" t="s">
        <v>310</v>
      </c>
      <c r="E243" s="410" t="s">
        <v>1161</v>
      </c>
      <c r="F243" s="410"/>
      <c r="G243" s="410"/>
      <c r="H243" s="410"/>
      <c r="I243" s="410"/>
    </row>
    <row r="244" spans="1:9" ht="15" thickTop="1" thickBot="1">
      <c r="A244" s="409"/>
      <c r="B244" s="409"/>
      <c r="C244" s="409"/>
      <c r="D244" s="96"/>
      <c r="E244" s="410"/>
      <c r="F244" s="410"/>
      <c r="G244" s="410"/>
      <c r="H244" s="410"/>
      <c r="I244" s="410"/>
    </row>
    <row r="245" spans="1:9" ht="15" thickTop="1" thickBot="1">
      <c r="A245" s="409"/>
      <c r="B245" s="409"/>
      <c r="C245" s="409"/>
      <c r="D245" s="96" t="s">
        <v>311</v>
      </c>
      <c r="E245" s="411" t="s">
        <v>1162</v>
      </c>
      <c r="F245" s="410"/>
      <c r="G245" s="410"/>
      <c r="H245" s="410"/>
      <c r="I245" s="410"/>
    </row>
    <row r="246" spans="1:9" ht="15" thickTop="1" thickBot="1">
      <c r="A246" s="409"/>
      <c r="B246" s="409"/>
      <c r="C246" s="409"/>
      <c r="D246" s="96"/>
      <c r="E246" s="410"/>
      <c r="F246" s="410"/>
      <c r="G246" s="410"/>
      <c r="H246" s="410"/>
      <c r="I246" s="410"/>
    </row>
    <row r="247" spans="1:9" ht="15" thickTop="1" thickBot="1">
      <c r="A247" s="409"/>
      <c r="B247" s="409"/>
      <c r="C247" s="409"/>
      <c r="D247" s="96" t="s">
        <v>313</v>
      </c>
      <c r="E247" s="410"/>
      <c r="F247" s="410"/>
      <c r="G247" s="410"/>
      <c r="H247" s="410"/>
      <c r="I247" s="410"/>
    </row>
    <row r="248" spans="1:9" ht="15" thickTop="1" thickBot="1">
      <c r="A248" s="409"/>
      <c r="B248" s="409"/>
      <c r="C248" s="409"/>
      <c r="D248" s="96"/>
      <c r="E248" s="410"/>
      <c r="F248" s="410"/>
      <c r="G248" s="410"/>
      <c r="H248" s="410"/>
      <c r="I248" s="410"/>
    </row>
    <row r="249" spans="1:9" ht="15" thickTop="1" thickBot="1">
      <c r="A249" s="409"/>
      <c r="B249" s="409"/>
      <c r="C249" s="409"/>
      <c r="D249" s="96"/>
      <c r="E249" s="410"/>
      <c r="F249" s="410"/>
      <c r="G249" s="410"/>
      <c r="H249" s="410"/>
      <c r="I249" s="410"/>
    </row>
    <row r="250" spans="1:9" ht="15" thickTop="1" thickBot="1"/>
    <row r="251" spans="1:9" ht="18" thickTop="1" thickBot="1">
      <c r="A251" s="406" t="s">
        <v>1163</v>
      </c>
      <c r="B251" s="407"/>
      <c r="C251" s="407"/>
      <c r="D251" s="407"/>
      <c r="E251" s="407"/>
      <c r="F251" s="407"/>
      <c r="G251" s="407"/>
      <c r="H251" s="407"/>
      <c r="I251" s="408"/>
    </row>
    <row r="252" spans="1:9" ht="15" thickTop="1" thickBot="1">
      <c r="A252" s="409"/>
      <c r="B252" s="409"/>
      <c r="C252" s="409"/>
      <c r="D252" s="96" t="s">
        <v>310</v>
      </c>
      <c r="E252" s="410" t="s">
        <v>1164</v>
      </c>
      <c r="F252" s="410"/>
      <c r="G252" s="410"/>
      <c r="H252" s="410"/>
      <c r="I252" s="410"/>
    </row>
    <row r="253" spans="1:9" ht="15" thickTop="1" thickBot="1">
      <c r="A253" s="409"/>
      <c r="B253" s="409"/>
      <c r="C253" s="409"/>
      <c r="D253" s="96"/>
      <c r="E253" s="410"/>
      <c r="F253" s="410"/>
      <c r="G253" s="410"/>
      <c r="H253" s="410"/>
      <c r="I253" s="410"/>
    </row>
    <row r="254" spans="1:9" ht="15" thickTop="1" thickBot="1">
      <c r="A254" s="409"/>
      <c r="B254" s="409"/>
      <c r="C254" s="409"/>
      <c r="D254" s="96" t="s">
        <v>311</v>
      </c>
      <c r="E254" s="410" t="s">
        <v>1150</v>
      </c>
      <c r="F254" s="410"/>
      <c r="G254" s="410"/>
      <c r="H254" s="410"/>
      <c r="I254" s="410"/>
    </row>
    <row r="255" spans="1:9" ht="15" thickTop="1" thickBot="1">
      <c r="A255" s="409"/>
      <c r="B255" s="409"/>
      <c r="C255" s="409"/>
      <c r="D255" s="96"/>
      <c r="E255" s="410"/>
      <c r="F255" s="410"/>
      <c r="G255" s="410"/>
      <c r="H255" s="410"/>
      <c r="I255" s="410"/>
    </row>
    <row r="256" spans="1:9" ht="15" thickTop="1" thickBot="1">
      <c r="A256" s="409"/>
      <c r="B256" s="409"/>
      <c r="C256" s="409"/>
      <c r="D256" s="96" t="s">
        <v>313</v>
      </c>
      <c r="E256" s="410"/>
      <c r="F256" s="410"/>
      <c r="G256" s="410"/>
      <c r="H256" s="410"/>
      <c r="I256" s="410"/>
    </row>
    <row r="257" spans="1:9" ht="15" thickTop="1" thickBot="1">
      <c r="A257" s="409"/>
      <c r="B257" s="409"/>
      <c r="C257" s="409"/>
      <c r="D257" s="96"/>
      <c r="E257" s="410"/>
      <c r="F257" s="410"/>
      <c r="G257" s="410"/>
      <c r="H257" s="410"/>
      <c r="I257" s="410"/>
    </row>
    <row r="258" spans="1:9" ht="15" thickTop="1" thickBot="1">
      <c r="A258" s="409"/>
      <c r="B258" s="409"/>
      <c r="C258" s="409"/>
      <c r="D258" s="96" t="s">
        <v>558</v>
      </c>
      <c r="E258" s="410" t="s">
        <v>1156</v>
      </c>
      <c r="F258" s="410"/>
      <c r="G258" s="410"/>
      <c r="H258" s="410"/>
      <c r="I258" s="410"/>
    </row>
    <row r="259" spans="1:9" ht="15" thickTop="1" thickBot="1"/>
    <row r="260" spans="1:9" ht="18" thickTop="1" thickBot="1">
      <c r="A260" s="406" t="s">
        <v>1167</v>
      </c>
      <c r="B260" s="407"/>
      <c r="C260" s="407"/>
      <c r="D260" s="407"/>
      <c r="E260" s="407"/>
      <c r="F260" s="407"/>
      <c r="G260" s="407"/>
      <c r="H260" s="407"/>
      <c r="I260" s="408"/>
    </row>
    <row r="261" spans="1:9" ht="15" thickTop="1" thickBot="1">
      <c r="A261" s="409"/>
      <c r="B261" s="409"/>
      <c r="C261" s="409"/>
      <c r="D261" s="96" t="s">
        <v>310</v>
      </c>
      <c r="E261" s="410" t="s">
        <v>1169</v>
      </c>
      <c r="F261" s="410"/>
      <c r="G261" s="410"/>
      <c r="H261" s="410"/>
      <c r="I261" s="410"/>
    </row>
    <row r="262" spans="1:9" ht="15" thickTop="1" thickBot="1">
      <c r="A262" s="409"/>
      <c r="B262" s="409"/>
      <c r="C262" s="409"/>
      <c r="D262" s="96"/>
      <c r="E262" s="410"/>
      <c r="F262" s="410"/>
      <c r="G262" s="410"/>
      <c r="H262" s="410"/>
      <c r="I262" s="410"/>
    </row>
    <row r="263" spans="1:9" ht="15" thickTop="1" thickBot="1">
      <c r="A263" s="409"/>
      <c r="B263" s="409"/>
      <c r="C263" s="409"/>
      <c r="D263" s="96" t="s">
        <v>311</v>
      </c>
      <c r="E263" s="410" t="s">
        <v>1168</v>
      </c>
      <c r="F263" s="410"/>
      <c r="G263" s="410"/>
      <c r="H263" s="410"/>
      <c r="I263" s="410"/>
    </row>
    <row r="264" spans="1:9" ht="15" thickTop="1" thickBot="1">
      <c r="A264" s="409"/>
      <c r="B264" s="409"/>
      <c r="C264" s="409"/>
      <c r="D264" s="96"/>
      <c r="E264" s="410"/>
      <c r="F264" s="410"/>
      <c r="G264" s="410"/>
      <c r="H264" s="410"/>
      <c r="I264" s="410"/>
    </row>
    <row r="265" spans="1:9" ht="15" thickTop="1" thickBot="1">
      <c r="A265" s="409"/>
      <c r="B265" s="409"/>
      <c r="C265" s="409"/>
      <c r="D265" s="96" t="s">
        <v>313</v>
      </c>
      <c r="E265" s="410"/>
      <c r="F265" s="410"/>
      <c r="G265" s="410"/>
      <c r="H265" s="410"/>
      <c r="I265" s="410"/>
    </row>
    <row r="266" spans="1:9" ht="15" thickTop="1" thickBot="1">
      <c r="A266" s="409"/>
      <c r="B266" s="409"/>
      <c r="C266" s="409"/>
      <c r="D266" s="96"/>
      <c r="E266" s="410"/>
      <c r="F266" s="410"/>
      <c r="G266" s="410"/>
      <c r="H266" s="410"/>
      <c r="I266" s="410"/>
    </row>
    <row r="267" spans="1:9" ht="15" thickTop="1" thickBot="1">
      <c r="A267" s="409"/>
      <c r="B267" s="409"/>
      <c r="C267" s="409"/>
      <c r="D267" s="96"/>
      <c r="E267" s="410"/>
      <c r="F267" s="410"/>
      <c r="G267" s="410"/>
      <c r="H267" s="410"/>
      <c r="I267" s="410"/>
    </row>
    <row r="268" spans="1:9" ht="15" thickTop="1" thickBot="1"/>
    <row r="269" spans="1:9" ht="18" thickTop="1" thickBot="1">
      <c r="A269" s="406" t="s">
        <v>1165</v>
      </c>
      <c r="B269" s="407"/>
      <c r="C269" s="407"/>
      <c r="D269" s="407"/>
      <c r="E269" s="407"/>
      <c r="F269" s="407"/>
      <c r="G269" s="407"/>
      <c r="H269" s="407"/>
      <c r="I269" s="408"/>
    </row>
    <row r="270" spans="1:9" ht="15" thickTop="1" thickBot="1">
      <c r="A270" s="409"/>
      <c r="B270" s="409"/>
      <c r="C270" s="409"/>
      <c r="D270" s="96" t="s">
        <v>310</v>
      </c>
      <c r="E270" s="410" t="s">
        <v>1166</v>
      </c>
      <c r="F270" s="410"/>
      <c r="G270" s="410"/>
      <c r="H270" s="410"/>
      <c r="I270" s="410"/>
    </row>
    <row r="271" spans="1:9" ht="15" thickTop="1" thickBot="1">
      <c r="A271" s="409"/>
      <c r="B271" s="409"/>
      <c r="C271" s="409"/>
      <c r="D271" s="96"/>
      <c r="E271" s="410"/>
      <c r="F271" s="410"/>
      <c r="G271" s="410"/>
      <c r="H271" s="410"/>
      <c r="I271" s="410"/>
    </row>
    <row r="272" spans="1:9" ht="15" thickTop="1" thickBot="1">
      <c r="A272" s="409"/>
      <c r="B272" s="409"/>
      <c r="C272" s="409"/>
      <c r="D272" s="96" t="s">
        <v>311</v>
      </c>
      <c r="E272" s="410" t="s">
        <v>1150</v>
      </c>
      <c r="F272" s="410"/>
      <c r="G272" s="410"/>
      <c r="H272" s="410"/>
      <c r="I272" s="410"/>
    </row>
    <row r="273" spans="1:10" ht="15" thickTop="1" thickBot="1">
      <c r="A273" s="409"/>
      <c r="B273" s="409"/>
      <c r="C273" s="409"/>
      <c r="D273" s="96"/>
      <c r="E273" s="410"/>
      <c r="F273" s="410"/>
      <c r="G273" s="410"/>
      <c r="H273" s="410"/>
      <c r="I273" s="410"/>
    </row>
    <row r="274" spans="1:10" ht="15" thickTop="1" thickBot="1">
      <c r="A274" s="409"/>
      <c r="B274" s="409"/>
      <c r="C274" s="409"/>
      <c r="D274" s="96" t="s">
        <v>313</v>
      </c>
      <c r="E274" s="410"/>
      <c r="F274" s="410"/>
      <c r="G274" s="410"/>
      <c r="H274" s="410"/>
      <c r="I274" s="410"/>
    </row>
    <row r="275" spans="1:10" ht="15" thickTop="1" thickBot="1">
      <c r="A275" s="409"/>
      <c r="B275" s="409"/>
      <c r="C275" s="409"/>
      <c r="D275" s="96"/>
      <c r="E275" s="410"/>
      <c r="F275" s="410"/>
      <c r="G275" s="410"/>
      <c r="H275" s="410"/>
      <c r="I275" s="410"/>
    </row>
    <row r="276" spans="1:10" ht="15" thickTop="1" thickBot="1">
      <c r="A276" s="409"/>
      <c r="B276" s="409"/>
      <c r="C276" s="409"/>
      <c r="D276" s="96" t="s">
        <v>558</v>
      </c>
      <c r="E276" s="410" t="s">
        <v>1156</v>
      </c>
      <c r="F276" s="410"/>
      <c r="G276" s="410"/>
      <c r="H276" s="410"/>
      <c r="I276" s="410"/>
    </row>
    <row r="277" spans="1:10" ht="15" thickTop="1" thickBot="1"/>
    <row r="278" spans="1:10" ht="18" thickTop="1" thickBot="1">
      <c r="A278" s="406" t="s">
        <v>561</v>
      </c>
      <c r="B278" s="407"/>
      <c r="C278" s="407"/>
      <c r="D278" s="407"/>
      <c r="E278" s="407"/>
      <c r="F278" s="407"/>
      <c r="G278" s="407"/>
      <c r="H278" s="407"/>
      <c r="I278" s="408"/>
    </row>
    <row r="279" spans="1:10" ht="15" thickTop="1" thickBot="1">
      <c r="A279" s="409"/>
      <c r="B279" s="409"/>
      <c r="C279" s="409"/>
      <c r="D279" s="37" t="s">
        <v>310</v>
      </c>
      <c r="E279" s="410" t="s">
        <v>562</v>
      </c>
      <c r="F279" s="410"/>
      <c r="G279" s="410"/>
      <c r="H279" s="410"/>
      <c r="I279" s="410"/>
    </row>
    <row r="280" spans="1:10" ht="15" thickTop="1" thickBot="1">
      <c r="A280" s="409"/>
      <c r="B280" s="409"/>
      <c r="C280" s="409"/>
      <c r="D280" s="37"/>
      <c r="E280" s="410"/>
      <c r="F280" s="410"/>
      <c r="G280" s="410"/>
      <c r="H280" s="410"/>
      <c r="I280" s="410"/>
    </row>
    <row r="281" spans="1:10" ht="15" thickTop="1" thickBot="1">
      <c r="A281" s="409"/>
      <c r="B281" s="409"/>
      <c r="C281" s="409"/>
      <c r="D281" s="37" t="s">
        <v>311</v>
      </c>
      <c r="E281" s="410" t="s">
        <v>557</v>
      </c>
      <c r="F281" s="410"/>
      <c r="G281" s="410"/>
      <c r="H281" s="410"/>
      <c r="I281" s="410"/>
    </row>
    <row r="282" spans="1:10" ht="15" thickTop="1" thickBot="1">
      <c r="A282" s="409"/>
      <c r="B282" s="409"/>
      <c r="C282" s="409"/>
      <c r="D282" s="37"/>
      <c r="E282" s="410"/>
      <c r="F282" s="410"/>
      <c r="G282" s="410"/>
      <c r="H282" s="410"/>
      <c r="I282" s="410"/>
    </row>
    <row r="283" spans="1:10" ht="15" thickTop="1" thickBot="1">
      <c r="A283" s="409"/>
      <c r="B283" s="409"/>
      <c r="C283" s="409"/>
      <c r="D283" s="37" t="s">
        <v>313</v>
      </c>
      <c r="E283" s="410"/>
      <c r="F283" s="410"/>
      <c r="G283" s="410"/>
      <c r="H283" s="410"/>
      <c r="I283" s="410"/>
      <c r="J283" s="1" t="s">
        <v>564</v>
      </c>
    </row>
    <row r="284" spans="1:10" ht="15" thickTop="1" thickBot="1">
      <c r="A284" s="409"/>
      <c r="B284" s="409"/>
      <c r="C284" s="409"/>
      <c r="D284" s="37" t="s">
        <v>558</v>
      </c>
      <c r="E284" s="410" t="s">
        <v>563</v>
      </c>
      <c r="F284" s="410"/>
      <c r="G284" s="410"/>
      <c r="H284" s="410"/>
      <c r="I284" s="410"/>
    </row>
    <row r="285" spans="1:10" ht="15" thickTop="1" thickBot="1">
      <c r="A285" s="409"/>
      <c r="B285" s="409"/>
      <c r="C285" s="409"/>
      <c r="D285" s="37" t="s">
        <v>319</v>
      </c>
      <c r="E285" s="410"/>
      <c r="F285" s="410"/>
      <c r="G285" s="410"/>
      <c r="H285" s="410"/>
      <c r="I285" s="410"/>
    </row>
    <row r="286" spans="1:10" ht="15" thickTop="1" thickBot="1"/>
    <row r="287" spans="1:10" ht="18" thickTop="1" thickBot="1">
      <c r="A287" s="406" t="s">
        <v>580</v>
      </c>
      <c r="B287" s="407"/>
      <c r="C287" s="407"/>
      <c r="D287" s="407"/>
      <c r="E287" s="407"/>
      <c r="F287" s="407"/>
      <c r="G287" s="407"/>
      <c r="H287" s="407"/>
      <c r="I287" s="408"/>
    </row>
    <row r="288" spans="1:10" ht="15" thickTop="1" thickBot="1">
      <c r="A288" s="409"/>
      <c r="B288" s="409"/>
      <c r="C288" s="409"/>
      <c r="D288" s="37" t="s">
        <v>310</v>
      </c>
      <c r="E288" s="410" t="s">
        <v>837</v>
      </c>
      <c r="F288" s="410"/>
      <c r="G288" s="410"/>
      <c r="H288" s="410"/>
      <c r="I288" s="410"/>
    </row>
    <row r="289" spans="1:9" ht="15" thickTop="1" thickBot="1">
      <c r="A289" s="409"/>
      <c r="B289" s="409"/>
      <c r="C289" s="409"/>
      <c r="D289" s="37"/>
      <c r="E289" s="410"/>
      <c r="F289" s="410"/>
      <c r="G289" s="410"/>
      <c r="H289" s="410"/>
      <c r="I289" s="410"/>
    </row>
    <row r="290" spans="1:9" ht="15" thickTop="1" thickBot="1">
      <c r="A290" s="409"/>
      <c r="B290" s="409"/>
      <c r="C290" s="409"/>
      <c r="D290" s="37" t="s">
        <v>567</v>
      </c>
      <c r="E290" s="410" t="s">
        <v>581</v>
      </c>
      <c r="F290" s="410"/>
      <c r="G290" s="410"/>
      <c r="H290" s="410"/>
      <c r="I290" s="410"/>
    </row>
    <row r="291" spans="1:9" ht="15" thickTop="1" thickBot="1">
      <c r="A291" s="409"/>
      <c r="B291" s="409"/>
      <c r="C291" s="409"/>
      <c r="D291" s="37"/>
      <c r="E291" s="410"/>
      <c r="F291" s="410"/>
      <c r="G291" s="410"/>
      <c r="H291" s="410"/>
      <c r="I291" s="410"/>
    </row>
    <row r="292" spans="1:9" ht="15" thickTop="1" thickBot="1">
      <c r="A292" s="409"/>
      <c r="B292" s="409"/>
      <c r="C292" s="409"/>
      <c r="D292" s="37" t="s">
        <v>568</v>
      </c>
      <c r="E292" s="410"/>
      <c r="F292" s="410"/>
      <c r="G292" s="410"/>
      <c r="H292" s="410"/>
      <c r="I292" s="410"/>
    </row>
    <row r="293" spans="1:9" ht="15" thickTop="1" thickBot="1">
      <c r="A293" s="409"/>
      <c r="B293" s="409"/>
      <c r="C293" s="409"/>
      <c r="D293" s="37"/>
      <c r="E293" s="410"/>
      <c r="F293" s="410"/>
      <c r="G293" s="410"/>
      <c r="H293" s="410"/>
      <c r="I293" s="410"/>
    </row>
    <row r="294" spans="1:9" ht="15" thickTop="1" thickBot="1">
      <c r="A294" s="409"/>
      <c r="B294" s="409"/>
      <c r="C294" s="409"/>
      <c r="D294" s="37"/>
      <c r="E294" s="410"/>
      <c r="F294" s="410"/>
      <c r="G294" s="410"/>
      <c r="H294" s="410"/>
      <c r="I294" s="410"/>
    </row>
    <row r="295" spans="1:9" ht="15" thickTop="1" thickBot="1">
      <c r="A295" s="17"/>
    </row>
    <row r="296" spans="1:9" ht="18" thickTop="1" thickBot="1">
      <c r="A296" s="406" t="s">
        <v>1295</v>
      </c>
      <c r="B296" s="407"/>
      <c r="C296" s="407"/>
      <c r="D296" s="407"/>
      <c r="E296" s="407"/>
      <c r="F296" s="407"/>
      <c r="G296" s="407"/>
      <c r="H296" s="407"/>
      <c r="I296" s="408"/>
    </row>
    <row r="297" spans="1:9" ht="15" thickTop="1" thickBot="1">
      <c r="A297" s="409"/>
      <c r="B297" s="409"/>
      <c r="C297" s="409"/>
      <c r="D297" s="98" t="s">
        <v>310</v>
      </c>
      <c r="E297" s="410" t="s">
        <v>1296</v>
      </c>
      <c r="F297" s="410"/>
      <c r="G297" s="410"/>
      <c r="H297" s="410"/>
      <c r="I297" s="410"/>
    </row>
    <row r="298" spans="1:9" ht="15" thickTop="1" thickBot="1">
      <c r="A298" s="409"/>
      <c r="B298" s="409"/>
      <c r="C298" s="409"/>
      <c r="D298" s="98"/>
      <c r="E298" s="410"/>
      <c r="F298" s="410"/>
      <c r="G298" s="410"/>
      <c r="H298" s="410"/>
      <c r="I298" s="410"/>
    </row>
    <row r="299" spans="1:9" ht="15" thickTop="1" thickBot="1">
      <c r="A299" s="409"/>
      <c r="B299" s="409"/>
      <c r="C299" s="409"/>
      <c r="D299" s="98" t="s">
        <v>311</v>
      </c>
      <c r="E299" s="410" t="s">
        <v>1297</v>
      </c>
      <c r="F299" s="410"/>
      <c r="G299" s="410"/>
      <c r="H299" s="410"/>
      <c r="I299" s="410"/>
    </row>
    <row r="300" spans="1:9" ht="15" thickTop="1" thickBot="1">
      <c r="A300" s="409"/>
      <c r="B300" s="409"/>
      <c r="C300" s="409"/>
      <c r="D300" s="98"/>
      <c r="E300" s="410"/>
      <c r="F300" s="410"/>
      <c r="G300" s="410"/>
      <c r="H300" s="410"/>
      <c r="I300" s="410"/>
    </row>
    <row r="301" spans="1:9" ht="15" thickTop="1" thickBot="1">
      <c r="A301" s="409"/>
      <c r="B301" s="409"/>
      <c r="C301" s="409"/>
      <c r="D301" s="98" t="s">
        <v>313</v>
      </c>
      <c r="E301" s="410"/>
      <c r="F301" s="410"/>
      <c r="G301" s="410"/>
      <c r="H301" s="410"/>
      <c r="I301" s="410"/>
    </row>
    <row r="302" spans="1:9" ht="15" thickTop="1" thickBot="1">
      <c r="A302" s="409"/>
      <c r="B302" s="409"/>
      <c r="C302" s="409"/>
      <c r="D302" s="98"/>
      <c r="E302" s="410"/>
      <c r="F302" s="410"/>
      <c r="G302" s="410"/>
      <c r="H302" s="410"/>
      <c r="I302" s="410"/>
    </row>
    <row r="303" spans="1:9" ht="15" thickTop="1" thickBot="1">
      <c r="A303" s="409"/>
      <c r="B303" s="409"/>
      <c r="C303" s="409"/>
      <c r="D303" s="98"/>
      <c r="E303" s="410"/>
      <c r="F303" s="410"/>
      <c r="G303" s="410"/>
      <c r="H303" s="410"/>
      <c r="I303" s="410"/>
    </row>
    <row r="304" spans="1:9" ht="15" thickTop="1" thickBot="1">
      <c r="A304" s="17"/>
    </row>
    <row r="305" spans="1:9" ht="18" thickTop="1" thickBot="1">
      <c r="A305" s="406" t="s">
        <v>1298</v>
      </c>
      <c r="B305" s="407"/>
      <c r="C305" s="407"/>
      <c r="D305" s="407"/>
      <c r="E305" s="407"/>
      <c r="F305" s="407"/>
      <c r="G305" s="407"/>
      <c r="H305" s="407"/>
      <c r="I305" s="408"/>
    </row>
    <row r="306" spans="1:9" ht="15" thickTop="1" thickBot="1">
      <c r="A306" s="409"/>
      <c r="B306" s="409"/>
      <c r="C306" s="409"/>
      <c r="D306" s="98" t="s">
        <v>310</v>
      </c>
      <c r="E306" s="410" t="s">
        <v>1300</v>
      </c>
      <c r="F306" s="410"/>
      <c r="G306" s="410"/>
      <c r="H306" s="410"/>
      <c r="I306" s="410"/>
    </row>
    <row r="307" spans="1:9" ht="15" thickTop="1" thickBot="1">
      <c r="A307" s="409"/>
      <c r="B307" s="409"/>
      <c r="C307" s="409"/>
      <c r="D307" s="98"/>
      <c r="E307" s="410"/>
      <c r="F307" s="410"/>
      <c r="G307" s="410"/>
      <c r="H307" s="410"/>
      <c r="I307" s="410"/>
    </row>
    <row r="308" spans="1:9" ht="15" thickTop="1" thickBot="1">
      <c r="A308" s="409"/>
      <c r="B308" s="409"/>
      <c r="C308" s="409"/>
      <c r="D308" s="98" t="s">
        <v>311</v>
      </c>
      <c r="E308" s="410" t="s">
        <v>1299</v>
      </c>
      <c r="F308" s="410"/>
      <c r="G308" s="410"/>
      <c r="H308" s="410"/>
      <c r="I308" s="410"/>
    </row>
    <row r="309" spans="1:9" ht="15" thickTop="1" thickBot="1">
      <c r="A309" s="409"/>
      <c r="B309" s="409"/>
      <c r="C309" s="409"/>
      <c r="D309" s="98"/>
      <c r="E309" s="410"/>
      <c r="F309" s="410"/>
      <c r="G309" s="410"/>
      <c r="H309" s="410"/>
      <c r="I309" s="410"/>
    </row>
    <row r="310" spans="1:9" ht="15" thickTop="1" thickBot="1">
      <c r="A310" s="409"/>
      <c r="B310" s="409"/>
      <c r="C310" s="409"/>
      <c r="D310" s="98" t="s">
        <v>313</v>
      </c>
      <c r="E310" s="410" t="s">
        <v>1301</v>
      </c>
      <c r="F310" s="410"/>
      <c r="G310" s="410"/>
      <c r="H310" s="410"/>
      <c r="I310" s="410"/>
    </row>
    <row r="311" spans="1:9" ht="15" thickTop="1" thickBot="1">
      <c r="A311" s="409"/>
      <c r="B311" s="409"/>
      <c r="C311" s="409"/>
      <c r="D311" s="98"/>
      <c r="E311" s="410"/>
      <c r="F311" s="410"/>
      <c r="G311" s="410"/>
      <c r="H311" s="410"/>
      <c r="I311" s="410"/>
    </row>
    <row r="312" spans="1:9" ht="15" thickTop="1" thickBot="1">
      <c r="A312" s="409"/>
      <c r="B312" s="409"/>
      <c r="C312" s="409"/>
      <c r="D312" s="98"/>
      <c r="E312" s="410"/>
      <c r="F312" s="410"/>
      <c r="G312" s="410"/>
      <c r="H312" s="410"/>
      <c r="I312" s="410"/>
    </row>
    <row r="313" spans="1:9" ht="15" thickTop="1" thickBot="1">
      <c r="A313" s="17"/>
    </row>
    <row r="314" spans="1:9" ht="18" thickTop="1" thickBot="1">
      <c r="A314" s="406" t="s">
        <v>1308</v>
      </c>
      <c r="B314" s="407"/>
      <c r="C314" s="407"/>
      <c r="D314" s="407"/>
      <c r="E314" s="407"/>
      <c r="F314" s="407"/>
      <c r="G314" s="407"/>
      <c r="H314" s="407"/>
      <c r="I314" s="408"/>
    </row>
    <row r="315" spans="1:9" ht="15" thickTop="1" thickBot="1">
      <c r="A315" s="409"/>
      <c r="B315" s="409"/>
      <c r="C315" s="409"/>
      <c r="D315" s="98" t="s">
        <v>310</v>
      </c>
      <c r="E315" s="410" t="s">
        <v>1309</v>
      </c>
      <c r="F315" s="410"/>
      <c r="G315" s="410"/>
      <c r="H315" s="410"/>
      <c r="I315" s="410"/>
    </row>
    <row r="316" spans="1:9" ht="15" thickTop="1" thickBot="1">
      <c r="A316" s="409"/>
      <c r="B316" s="409"/>
      <c r="C316" s="409"/>
      <c r="D316" s="98"/>
      <c r="E316" s="410"/>
      <c r="F316" s="410"/>
      <c r="G316" s="410"/>
      <c r="H316" s="410"/>
      <c r="I316" s="410"/>
    </row>
    <row r="317" spans="1:9" ht="15" thickTop="1" thickBot="1">
      <c r="A317" s="409"/>
      <c r="B317" s="409"/>
      <c r="C317" s="409"/>
      <c r="D317" s="98" t="s">
        <v>311</v>
      </c>
      <c r="E317" s="410" t="s">
        <v>1310</v>
      </c>
      <c r="F317" s="410"/>
      <c r="G317" s="410"/>
      <c r="H317" s="410"/>
      <c r="I317" s="410"/>
    </row>
    <row r="318" spans="1:9" ht="15" thickTop="1" thickBot="1">
      <c r="A318" s="409"/>
      <c r="B318" s="409"/>
      <c r="C318" s="409"/>
      <c r="D318" s="98"/>
      <c r="E318" s="410"/>
      <c r="F318" s="410"/>
      <c r="G318" s="410"/>
      <c r="H318" s="410"/>
      <c r="I318" s="410"/>
    </row>
    <row r="319" spans="1:9" ht="15" thickTop="1" thickBot="1">
      <c r="A319" s="409"/>
      <c r="B319" s="409"/>
      <c r="C319" s="409"/>
      <c r="D319" s="98" t="s">
        <v>313</v>
      </c>
      <c r="E319" s="410"/>
      <c r="F319" s="410"/>
      <c r="G319" s="410"/>
      <c r="H319" s="410"/>
      <c r="I319" s="410"/>
    </row>
    <row r="320" spans="1:9" ht="15" thickTop="1" thickBot="1">
      <c r="A320" s="409"/>
      <c r="B320" s="409"/>
      <c r="C320" s="409"/>
      <c r="D320" s="98"/>
      <c r="E320" s="410"/>
      <c r="F320" s="410"/>
      <c r="G320" s="410"/>
      <c r="H320" s="410"/>
      <c r="I320" s="410"/>
    </row>
    <row r="321" spans="1:18" ht="15" thickTop="1" thickBot="1">
      <c r="A321" s="409"/>
      <c r="B321" s="409"/>
      <c r="C321" s="409"/>
      <c r="D321" s="98"/>
      <c r="E321" s="410"/>
      <c r="F321" s="410"/>
      <c r="G321" s="410"/>
      <c r="H321" s="410"/>
      <c r="I321" s="410"/>
    </row>
    <row r="322" spans="1:18" ht="15" thickTop="1" thickBot="1">
      <c r="A322" s="17"/>
    </row>
    <row r="323" spans="1:18" ht="18" thickTop="1" thickBot="1">
      <c r="A323" s="406" t="s">
        <v>1157</v>
      </c>
      <c r="B323" s="407"/>
      <c r="C323" s="407"/>
      <c r="D323" s="407"/>
      <c r="E323" s="407"/>
      <c r="F323" s="407"/>
      <c r="G323" s="407"/>
      <c r="H323" s="407"/>
      <c r="I323" s="408"/>
    </row>
    <row r="324" spans="1:18" ht="15" thickTop="1" thickBot="1">
      <c r="A324" s="409"/>
      <c r="B324" s="409"/>
      <c r="C324" s="409"/>
      <c r="D324" s="96" t="s">
        <v>310</v>
      </c>
      <c r="E324" s="410" t="s">
        <v>1159</v>
      </c>
      <c r="F324" s="410"/>
      <c r="G324" s="410"/>
      <c r="H324" s="410"/>
      <c r="I324" s="410"/>
    </row>
    <row r="325" spans="1:18" ht="15" thickTop="1" thickBot="1">
      <c r="A325" s="409"/>
      <c r="B325" s="409"/>
      <c r="C325" s="409"/>
      <c r="D325" s="96"/>
      <c r="E325" s="410"/>
      <c r="F325" s="410"/>
      <c r="G325" s="410"/>
      <c r="H325" s="410"/>
      <c r="I325" s="410"/>
    </row>
    <row r="326" spans="1:18" ht="15" thickTop="1" thickBot="1">
      <c r="A326" s="409"/>
      <c r="B326" s="409"/>
      <c r="C326" s="409"/>
      <c r="D326" s="96" t="s">
        <v>311</v>
      </c>
      <c r="E326" s="410" t="s">
        <v>1158</v>
      </c>
      <c r="F326" s="410"/>
      <c r="G326" s="410"/>
      <c r="H326" s="410"/>
      <c r="I326" s="410"/>
    </row>
    <row r="327" spans="1:18" ht="15" thickTop="1" thickBot="1">
      <c r="A327" s="409"/>
      <c r="B327" s="409"/>
      <c r="C327" s="409"/>
      <c r="D327" s="96"/>
      <c r="E327" s="410"/>
      <c r="F327" s="410"/>
      <c r="G327" s="410"/>
      <c r="H327" s="410"/>
      <c r="I327" s="410"/>
    </row>
    <row r="328" spans="1:18" ht="15" thickTop="1" thickBot="1">
      <c r="A328" s="409"/>
      <c r="B328" s="409"/>
      <c r="C328" s="409"/>
      <c r="D328" s="96" t="s">
        <v>313</v>
      </c>
      <c r="E328" s="410"/>
      <c r="F328" s="410"/>
      <c r="G328" s="410"/>
      <c r="H328" s="410"/>
      <c r="I328" s="410"/>
    </row>
    <row r="329" spans="1:18" ht="15" thickTop="1" thickBot="1">
      <c r="A329" s="409"/>
      <c r="B329" s="409"/>
      <c r="C329" s="409"/>
      <c r="D329" s="96"/>
      <c r="E329" s="410"/>
      <c r="F329" s="410"/>
      <c r="G329" s="410"/>
      <c r="H329" s="410"/>
      <c r="I329" s="410"/>
    </row>
    <row r="330" spans="1:18" ht="15" thickTop="1" thickBot="1">
      <c r="A330" s="409"/>
      <c r="B330" s="409"/>
      <c r="C330" s="409"/>
      <c r="D330" s="96"/>
      <c r="E330" s="410"/>
      <c r="F330" s="410"/>
      <c r="G330" s="410"/>
      <c r="H330" s="410"/>
      <c r="I330" s="410"/>
    </row>
    <row r="331" spans="1:18" ht="15" thickTop="1" thickBot="1"/>
    <row r="332" spans="1:18" ht="18" thickTop="1" thickBot="1">
      <c r="A332" s="406" t="s">
        <v>911</v>
      </c>
      <c r="B332" s="407"/>
      <c r="C332" s="407"/>
      <c r="D332" s="407"/>
      <c r="E332" s="407"/>
      <c r="F332" s="407"/>
      <c r="G332" s="407"/>
      <c r="H332" s="407"/>
      <c r="I332" s="408"/>
      <c r="J332" s="423" t="s">
        <v>914</v>
      </c>
      <c r="K332" s="424"/>
      <c r="L332" s="424"/>
      <c r="M332" s="424"/>
      <c r="N332" s="424"/>
      <c r="O332" s="424"/>
      <c r="P332" s="424"/>
      <c r="Q332" s="424"/>
      <c r="R332" s="425"/>
    </row>
    <row r="333" spans="1:18" ht="15" customHeight="1" thickTop="1" thickBot="1">
      <c r="A333" s="409"/>
      <c r="B333" s="409"/>
      <c r="C333" s="409"/>
      <c r="D333" s="86" t="s">
        <v>310</v>
      </c>
      <c r="E333" s="410" t="s">
        <v>913</v>
      </c>
      <c r="F333" s="410"/>
      <c r="G333" s="410"/>
      <c r="H333" s="410"/>
      <c r="I333" s="410"/>
      <c r="J333" s="427" t="s">
        <v>915</v>
      </c>
      <c r="K333" s="427"/>
      <c r="L333" s="7" t="s">
        <v>822</v>
      </c>
      <c r="M333" s="427" t="s">
        <v>916</v>
      </c>
      <c r="N333" s="427"/>
      <c r="O333" s="427"/>
      <c r="P333" s="87"/>
      <c r="Q333" s="87"/>
      <c r="R333" s="87"/>
    </row>
    <row r="334" spans="1:18" ht="15" customHeight="1" thickTop="1" thickBot="1">
      <c r="A334" s="409"/>
      <c r="B334" s="409"/>
      <c r="C334" s="409"/>
      <c r="D334" s="86" t="s">
        <v>845</v>
      </c>
      <c r="E334" s="410"/>
      <c r="F334" s="410"/>
      <c r="G334" s="410"/>
      <c r="H334" s="410"/>
      <c r="I334" s="410"/>
      <c r="J334" s="88"/>
      <c r="K334" s="426" t="s">
        <v>917</v>
      </c>
      <c r="L334" s="426"/>
      <c r="M334" s="88">
        <v>40</v>
      </c>
      <c r="N334" s="426" t="s">
        <v>927</v>
      </c>
      <c r="O334" s="426"/>
      <c r="P334" s="426"/>
      <c r="Q334" s="426"/>
      <c r="R334" s="426"/>
    </row>
    <row r="335" spans="1:18" ht="15" customHeight="1" thickTop="1" thickBot="1">
      <c r="A335" s="409"/>
      <c r="B335" s="409"/>
      <c r="C335" s="409"/>
      <c r="D335" s="86" t="s">
        <v>311</v>
      </c>
      <c r="E335" s="410" t="s">
        <v>912</v>
      </c>
      <c r="F335" s="410"/>
      <c r="G335" s="410"/>
      <c r="H335" s="410"/>
      <c r="I335" s="410"/>
      <c r="J335" s="88"/>
      <c r="K335" s="426" t="s">
        <v>918</v>
      </c>
      <c r="L335" s="426"/>
      <c r="M335" s="88">
        <v>25</v>
      </c>
      <c r="N335" s="426" t="s">
        <v>928</v>
      </c>
      <c r="O335" s="426"/>
      <c r="P335" s="426"/>
      <c r="Q335" s="426"/>
      <c r="R335" s="426"/>
    </row>
    <row r="336" spans="1:18" ht="15" customHeight="1" thickTop="1" thickBot="1">
      <c r="A336" s="409"/>
      <c r="B336" s="409"/>
      <c r="C336" s="409"/>
      <c r="D336" s="86" t="s">
        <v>576</v>
      </c>
      <c r="E336" s="410"/>
      <c r="F336" s="410"/>
      <c r="G336" s="410"/>
      <c r="H336" s="410"/>
      <c r="I336" s="410"/>
      <c r="J336" s="88"/>
      <c r="K336" s="426" t="s">
        <v>919</v>
      </c>
      <c r="L336" s="426"/>
      <c r="M336" s="88" t="s">
        <v>920</v>
      </c>
      <c r="N336" s="426" t="s">
        <v>929</v>
      </c>
      <c r="O336" s="426"/>
      <c r="P336" s="426"/>
      <c r="Q336" s="426"/>
      <c r="R336" s="426"/>
    </row>
    <row r="337" spans="1:18" ht="15" customHeight="1" thickTop="1" thickBot="1">
      <c r="A337" s="409"/>
      <c r="B337" s="409"/>
      <c r="C337" s="409"/>
      <c r="D337" s="86" t="s">
        <v>313</v>
      </c>
      <c r="E337" s="410"/>
      <c r="F337" s="410"/>
      <c r="G337" s="410"/>
      <c r="H337" s="410"/>
      <c r="I337" s="410"/>
      <c r="J337" s="88"/>
      <c r="K337" s="426" t="s">
        <v>921</v>
      </c>
      <c r="L337" s="426"/>
      <c r="M337" s="88" t="s">
        <v>920</v>
      </c>
      <c r="N337" s="426" t="s">
        <v>930</v>
      </c>
      <c r="O337" s="426"/>
      <c r="P337" s="426"/>
      <c r="Q337" s="426"/>
      <c r="R337" s="426"/>
    </row>
    <row r="338" spans="1:18" ht="15" customHeight="1" thickTop="1" thickBot="1">
      <c r="A338" s="409"/>
      <c r="B338" s="409"/>
      <c r="C338" s="409"/>
      <c r="D338" s="86" t="s">
        <v>558</v>
      </c>
      <c r="E338" s="410"/>
      <c r="F338" s="410"/>
      <c r="G338" s="410"/>
      <c r="H338" s="410"/>
      <c r="I338" s="410"/>
      <c r="J338" s="88"/>
      <c r="K338" s="426" t="s">
        <v>922</v>
      </c>
      <c r="L338" s="426"/>
      <c r="M338" s="88" t="s">
        <v>753</v>
      </c>
      <c r="N338" s="426" t="s">
        <v>931</v>
      </c>
      <c r="O338" s="426"/>
      <c r="P338" s="426"/>
      <c r="Q338" s="426"/>
      <c r="R338" s="426"/>
    </row>
    <row r="339" spans="1:18" ht="15" customHeight="1" thickTop="1" thickBot="1">
      <c r="A339" s="409"/>
      <c r="B339" s="409"/>
      <c r="C339" s="409"/>
      <c r="D339" s="86" t="s">
        <v>319</v>
      </c>
      <c r="E339" s="410"/>
      <c r="F339" s="410"/>
      <c r="G339" s="410"/>
      <c r="H339" s="410"/>
      <c r="I339" s="410"/>
      <c r="J339" s="88"/>
      <c r="K339" s="426" t="s">
        <v>923</v>
      </c>
      <c r="L339" s="426"/>
      <c r="M339" s="88">
        <v>20</v>
      </c>
      <c r="N339" s="426" t="s">
        <v>932</v>
      </c>
      <c r="O339" s="426"/>
      <c r="P339" s="426"/>
      <c r="Q339" s="426"/>
      <c r="R339" s="426"/>
    </row>
    <row r="340" spans="1:18" ht="15" customHeight="1" thickTop="1" thickBot="1">
      <c r="J340" s="88"/>
      <c r="K340" s="426" t="s">
        <v>924</v>
      </c>
      <c r="L340" s="426"/>
      <c r="M340" s="88">
        <v>15</v>
      </c>
      <c r="N340" s="426" t="s">
        <v>933</v>
      </c>
      <c r="O340" s="426"/>
      <c r="P340" s="426"/>
      <c r="Q340" s="426"/>
      <c r="R340" s="426"/>
    </row>
    <row r="341" spans="1:18" ht="14.25" customHeight="1" thickTop="1" thickBot="1">
      <c r="A341" s="406" t="s">
        <v>939</v>
      </c>
      <c r="B341" s="407"/>
      <c r="C341" s="407"/>
      <c r="D341" s="407"/>
      <c r="E341" s="407"/>
      <c r="F341" s="407"/>
      <c r="G341" s="407"/>
      <c r="H341" s="407"/>
      <c r="I341" s="408"/>
      <c r="J341" s="88"/>
      <c r="K341" s="426" t="s">
        <v>925</v>
      </c>
      <c r="L341" s="426"/>
      <c r="M341" s="88">
        <v>20</v>
      </c>
      <c r="N341" s="426" t="s">
        <v>934</v>
      </c>
      <c r="O341" s="426"/>
      <c r="P341" s="426"/>
      <c r="Q341" s="426"/>
      <c r="R341" s="426"/>
    </row>
    <row r="342" spans="1:18" ht="15" thickTop="1" thickBot="1">
      <c r="A342" s="409"/>
      <c r="B342" s="409"/>
      <c r="C342" s="409"/>
      <c r="D342" s="89" t="s">
        <v>310</v>
      </c>
      <c r="E342" s="410" t="s">
        <v>940</v>
      </c>
      <c r="F342" s="410"/>
      <c r="G342" s="410"/>
      <c r="H342" s="410"/>
      <c r="I342" s="410"/>
      <c r="J342" s="88"/>
      <c r="K342" s="426" t="s">
        <v>926</v>
      </c>
      <c r="L342" s="426"/>
      <c r="M342" s="88">
        <v>25</v>
      </c>
      <c r="N342" s="426" t="s">
        <v>935</v>
      </c>
      <c r="O342" s="426"/>
      <c r="P342" s="426"/>
      <c r="Q342" s="426"/>
      <c r="R342" s="426"/>
    </row>
    <row r="343" spans="1:18" ht="15" thickTop="1" thickBot="1">
      <c r="A343" s="409"/>
      <c r="B343" s="409"/>
      <c r="C343" s="409"/>
      <c r="D343" s="89" t="s">
        <v>845</v>
      </c>
      <c r="E343" s="410" t="s">
        <v>942</v>
      </c>
      <c r="F343" s="410"/>
      <c r="G343" s="410"/>
      <c r="H343" s="410"/>
      <c r="I343" s="410"/>
    </row>
    <row r="344" spans="1:18" ht="15" thickTop="1" thickBot="1">
      <c r="A344" s="409"/>
      <c r="B344" s="409"/>
      <c r="C344" s="409"/>
      <c r="D344" s="89" t="s">
        <v>311</v>
      </c>
      <c r="E344" s="410" t="s">
        <v>941</v>
      </c>
      <c r="F344" s="410"/>
      <c r="G344" s="410"/>
      <c r="H344" s="410"/>
      <c r="I344" s="410"/>
    </row>
    <row r="345" spans="1:18" ht="15" thickTop="1" thickBot="1">
      <c r="A345" s="409"/>
      <c r="B345" s="409"/>
      <c r="C345" s="409"/>
      <c r="D345" s="89" t="s">
        <v>576</v>
      </c>
      <c r="E345" s="410"/>
      <c r="F345" s="410"/>
      <c r="G345" s="410"/>
      <c r="H345" s="410"/>
      <c r="I345" s="410"/>
    </row>
    <row r="346" spans="1:18" ht="15" thickTop="1" thickBot="1">
      <c r="A346" s="409"/>
      <c r="B346" s="409"/>
      <c r="C346" s="409"/>
      <c r="D346" s="89" t="s">
        <v>313</v>
      </c>
      <c r="E346" s="410"/>
      <c r="F346" s="410"/>
      <c r="G346" s="410"/>
      <c r="H346" s="410"/>
      <c r="I346" s="410"/>
    </row>
    <row r="347" spans="1:18" ht="15" thickTop="1" thickBot="1">
      <c r="A347" s="409"/>
      <c r="B347" s="409"/>
      <c r="C347" s="409"/>
      <c r="D347" s="89" t="s">
        <v>558</v>
      </c>
      <c r="E347" s="410"/>
      <c r="F347" s="410"/>
      <c r="G347" s="410"/>
      <c r="H347" s="410"/>
      <c r="I347" s="410"/>
    </row>
    <row r="348" spans="1:18" ht="15" thickTop="1" thickBot="1">
      <c r="A348" s="409"/>
      <c r="B348" s="409"/>
      <c r="C348" s="409"/>
      <c r="D348" s="89" t="s">
        <v>319</v>
      </c>
      <c r="E348" s="410"/>
      <c r="F348" s="410"/>
      <c r="G348" s="410"/>
      <c r="H348" s="410"/>
      <c r="I348" s="410"/>
    </row>
    <row r="349" spans="1:18" ht="15" thickTop="1" thickBot="1"/>
    <row r="350" spans="1:18" ht="18" thickTop="1" thickBot="1">
      <c r="A350" s="406" t="s">
        <v>1284</v>
      </c>
      <c r="B350" s="407"/>
      <c r="C350" s="407"/>
      <c r="D350" s="407"/>
      <c r="E350" s="407"/>
      <c r="F350" s="407"/>
      <c r="G350" s="407"/>
      <c r="H350" s="407"/>
      <c r="I350" s="408"/>
    </row>
    <row r="351" spans="1:18" ht="15" thickTop="1" thickBot="1">
      <c r="A351" s="409"/>
      <c r="B351" s="409"/>
      <c r="C351" s="409"/>
      <c r="D351" s="98" t="s">
        <v>310</v>
      </c>
      <c r="E351" s="410" t="s">
        <v>1288</v>
      </c>
      <c r="F351" s="410"/>
      <c r="G351" s="410"/>
      <c r="H351" s="410"/>
      <c r="I351" s="410"/>
    </row>
    <row r="352" spans="1:18" ht="15" thickTop="1" thickBot="1">
      <c r="A352" s="409"/>
      <c r="B352" s="409"/>
      <c r="C352" s="409"/>
      <c r="D352" s="98"/>
      <c r="E352" s="410"/>
      <c r="F352" s="410"/>
      <c r="G352" s="410"/>
      <c r="H352" s="410"/>
      <c r="I352" s="410"/>
    </row>
    <row r="353" spans="1:17" ht="15" thickTop="1" thickBot="1">
      <c r="A353" s="409"/>
      <c r="B353" s="409"/>
      <c r="C353" s="409"/>
      <c r="D353" s="98" t="s">
        <v>311</v>
      </c>
      <c r="E353" s="410" t="s">
        <v>1285</v>
      </c>
      <c r="F353" s="410"/>
      <c r="G353" s="410"/>
      <c r="H353" s="410"/>
      <c r="I353" s="410"/>
    </row>
    <row r="354" spans="1:17" ht="15" thickTop="1" thickBot="1">
      <c r="A354" s="409"/>
      <c r="B354" s="409"/>
      <c r="C354" s="409"/>
      <c r="D354" s="98"/>
      <c r="E354" s="410"/>
      <c r="F354" s="410"/>
      <c r="G354" s="410"/>
      <c r="H354" s="410"/>
      <c r="I354" s="410"/>
    </row>
    <row r="355" spans="1:17" ht="15" thickTop="1" thickBot="1">
      <c r="A355" s="409"/>
      <c r="B355" s="409"/>
      <c r="C355" s="409"/>
      <c r="D355" s="98" t="s">
        <v>313</v>
      </c>
      <c r="E355" s="410"/>
      <c r="F355" s="410"/>
      <c r="G355" s="410"/>
      <c r="H355" s="410"/>
      <c r="I355" s="410"/>
    </row>
    <row r="356" spans="1:17" ht="15" thickTop="1" thickBot="1">
      <c r="A356" s="409"/>
      <c r="B356" s="409"/>
      <c r="C356" s="409"/>
      <c r="D356" s="98"/>
      <c r="E356" s="410"/>
      <c r="F356" s="410"/>
      <c r="G356" s="410"/>
      <c r="H356" s="410"/>
      <c r="I356" s="410"/>
    </row>
    <row r="357" spans="1:17" ht="15" thickTop="1" thickBot="1">
      <c r="A357" s="409"/>
      <c r="B357" s="409"/>
      <c r="C357" s="409"/>
      <c r="D357" s="98"/>
      <c r="E357" s="410"/>
      <c r="F357" s="410"/>
      <c r="G357" s="410"/>
      <c r="H357" s="410"/>
      <c r="I357" s="410"/>
    </row>
    <row r="358" spans="1:17" ht="15" thickTop="1" thickBot="1"/>
    <row r="359" spans="1:17" ht="18" thickTop="1" thickBot="1">
      <c r="A359" s="406" t="s">
        <v>1286</v>
      </c>
      <c r="B359" s="407"/>
      <c r="C359" s="407"/>
      <c r="D359" s="407"/>
      <c r="E359" s="407"/>
      <c r="F359" s="407"/>
      <c r="G359" s="407"/>
      <c r="H359" s="407"/>
      <c r="I359" s="408"/>
      <c r="J359" s="412" t="s">
        <v>1290</v>
      </c>
      <c r="K359" s="412"/>
      <c r="L359" s="412"/>
      <c r="M359" s="412"/>
      <c r="N359" s="412"/>
      <c r="O359" s="412"/>
      <c r="P359" s="412"/>
      <c r="Q359" s="412"/>
    </row>
    <row r="360" spans="1:17" ht="15" thickTop="1" thickBot="1">
      <c r="A360" s="409"/>
      <c r="B360" s="409"/>
      <c r="C360" s="409"/>
      <c r="D360" s="98" t="s">
        <v>310</v>
      </c>
      <c r="E360" s="410" t="s">
        <v>1289</v>
      </c>
      <c r="F360" s="410"/>
      <c r="G360" s="410"/>
      <c r="H360" s="410"/>
      <c r="I360" s="410"/>
    </row>
    <row r="361" spans="1:17" ht="15" thickTop="1" thickBot="1">
      <c r="A361" s="409"/>
      <c r="B361" s="409"/>
      <c r="C361" s="409"/>
      <c r="D361" s="98"/>
      <c r="E361" s="410"/>
      <c r="F361" s="410"/>
      <c r="G361" s="410"/>
      <c r="H361" s="410"/>
      <c r="I361" s="410"/>
    </row>
    <row r="362" spans="1:17" ht="15" thickTop="1" thickBot="1">
      <c r="A362" s="409"/>
      <c r="B362" s="409"/>
      <c r="C362" s="409"/>
      <c r="D362" s="98" t="s">
        <v>311</v>
      </c>
      <c r="E362" s="410" t="s">
        <v>1287</v>
      </c>
      <c r="F362" s="410"/>
      <c r="G362" s="410"/>
      <c r="H362" s="410"/>
      <c r="I362" s="410"/>
    </row>
    <row r="363" spans="1:17" ht="15" thickTop="1" thickBot="1">
      <c r="A363" s="409"/>
      <c r="B363" s="409"/>
      <c r="C363" s="409"/>
      <c r="D363" s="98"/>
      <c r="E363" s="410"/>
      <c r="F363" s="410"/>
      <c r="G363" s="410"/>
      <c r="H363" s="410"/>
      <c r="I363" s="410"/>
    </row>
    <row r="364" spans="1:17" ht="15" thickTop="1" thickBot="1">
      <c r="A364" s="409"/>
      <c r="B364" s="409"/>
      <c r="C364" s="409"/>
      <c r="D364" s="98" t="s">
        <v>313</v>
      </c>
      <c r="E364" s="410"/>
      <c r="F364" s="410"/>
      <c r="G364" s="410"/>
      <c r="H364" s="410"/>
      <c r="I364" s="410"/>
    </row>
    <row r="365" spans="1:17" ht="15" thickTop="1" thickBot="1">
      <c r="A365" s="409"/>
      <c r="B365" s="409"/>
      <c r="C365" s="409"/>
      <c r="D365" s="98"/>
      <c r="E365" s="410"/>
      <c r="F365" s="410"/>
      <c r="G365" s="410"/>
      <c r="H365" s="410"/>
      <c r="I365" s="410"/>
    </row>
    <row r="366" spans="1:17" ht="15" thickTop="1" thickBot="1">
      <c r="A366" s="409"/>
      <c r="B366" s="409"/>
      <c r="C366" s="409"/>
      <c r="D366" s="98"/>
      <c r="E366" s="410"/>
      <c r="F366" s="410"/>
      <c r="G366" s="410"/>
      <c r="H366" s="410"/>
      <c r="I366" s="410"/>
    </row>
    <row r="367" spans="1:17" ht="15" thickTop="1" thickBot="1"/>
    <row r="368" spans="1:17" ht="18" thickTop="1" thickBot="1">
      <c r="A368" s="406" t="s">
        <v>1473</v>
      </c>
      <c r="B368" s="407"/>
      <c r="C368" s="407"/>
      <c r="D368" s="407"/>
      <c r="E368" s="407"/>
      <c r="F368" s="407"/>
      <c r="G368" s="407"/>
      <c r="H368" s="407"/>
      <c r="I368" s="408"/>
    </row>
    <row r="369" spans="1:9" ht="15" thickTop="1" thickBot="1">
      <c r="A369" s="409"/>
      <c r="B369" s="409"/>
      <c r="C369" s="409"/>
      <c r="D369" s="172" t="s">
        <v>310</v>
      </c>
      <c r="E369" s="410" t="s">
        <v>1474</v>
      </c>
      <c r="F369" s="410"/>
      <c r="G369" s="410"/>
      <c r="H369" s="410"/>
      <c r="I369" s="410"/>
    </row>
    <row r="370" spans="1:9" ht="15" thickTop="1" thickBot="1">
      <c r="A370" s="409"/>
      <c r="B370" s="409"/>
      <c r="C370" s="409"/>
      <c r="D370" s="172"/>
      <c r="E370" s="411" t="s">
        <v>1477</v>
      </c>
      <c r="F370" s="410"/>
      <c r="G370" s="410"/>
      <c r="H370" s="410"/>
      <c r="I370" s="410"/>
    </row>
    <row r="371" spans="1:9" ht="15" thickTop="1" thickBot="1">
      <c r="A371" s="409"/>
      <c r="B371" s="409"/>
      <c r="C371" s="409"/>
      <c r="D371" s="172" t="s">
        <v>311</v>
      </c>
      <c r="E371" s="410" t="s">
        <v>1476</v>
      </c>
      <c r="F371" s="410"/>
      <c r="G371" s="410"/>
      <c r="H371" s="410"/>
      <c r="I371" s="410"/>
    </row>
    <row r="372" spans="1:9" ht="15" thickTop="1" thickBot="1">
      <c r="A372" s="409"/>
      <c r="B372" s="409"/>
      <c r="C372" s="409"/>
      <c r="D372" s="172"/>
      <c r="E372" s="410"/>
      <c r="F372" s="410"/>
      <c r="G372" s="410"/>
      <c r="H372" s="410"/>
      <c r="I372" s="410"/>
    </row>
    <row r="373" spans="1:9" ht="15" thickTop="1" thickBot="1">
      <c r="A373" s="409"/>
      <c r="B373" s="409"/>
      <c r="C373" s="409"/>
      <c r="D373" s="172" t="s">
        <v>313</v>
      </c>
      <c r="E373" s="410"/>
      <c r="F373" s="410"/>
      <c r="G373" s="410"/>
      <c r="H373" s="410"/>
      <c r="I373" s="410"/>
    </row>
    <row r="374" spans="1:9" ht="15" thickTop="1" thickBot="1">
      <c r="A374" s="409"/>
      <c r="B374" s="409"/>
      <c r="C374" s="409"/>
      <c r="D374" s="172"/>
      <c r="E374" s="410"/>
      <c r="F374" s="410"/>
      <c r="G374" s="410"/>
      <c r="H374" s="410"/>
      <c r="I374" s="410"/>
    </row>
    <row r="375" spans="1:9" ht="15" thickTop="1" thickBot="1">
      <c r="A375" s="409"/>
      <c r="B375" s="409"/>
      <c r="C375" s="409"/>
      <c r="D375" s="172"/>
      <c r="E375" s="410" t="s">
        <v>1475</v>
      </c>
      <c r="F375" s="410"/>
      <c r="G375" s="410"/>
      <c r="H375" s="410"/>
      <c r="I375" s="410"/>
    </row>
    <row r="376" spans="1:9" ht="15" thickTop="1" thickBot="1"/>
    <row r="377" spans="1:9" ht="18" thickTop="1" thickBot="1">
      <c r="A377" s="406" t="s">
        <v>1412</v>
      </c>
      <c r="B377" s="407"/>
      <c r="C377" s="407"/>
      <c r="D377" s="407"/>
      <c r="E377" s="407"/>
      <c r="F377" s="407"/>
      <c r="G377" s="407"/>
      <c r="H377" s="407"/>
      <c r="I377" s="408"/>
    </row>
    <row r="378" spans="1:9" ht="15" thickTop="1" thickBot="1">
      <c r="A378" s="409"/>
      <c r="B378" s="409"/>
      <c r="C378" s="409"/>
      <c r="D378" s="104" t="s">
        <v>310</v>
      </c>
      <c r="E378" s="410" t="s">
        <v>1414</v>
      </c>
      <c r="F378" s="410"/>
      <c r="G378" s="410"/>
      <c r="H378" s="410"/>
      <c r="I378" s="410"/>
    </row>
    <row r="379" spans="1:9" ht="15" thickTop="1" thickBot="1">
      <c r="A379" s="409"/>
      <c r="B379" s="409"/>
      <c r="C379" s="409"/>
      <c r="D379" s="104"/>
      <c r="E379" s="410"/>
      <c r="F379" s="410"/>
      <c r="G379" s="410"/>
      <c r="H379" s="410"/>
      <c r="I379" s="410"/>
    </row>
    <row r="380" spans="1:9" ht="15" thickTop="1" thickBot="1">
      <c r="A380" s="409"/>
      <c r="B380" s="409"/>
      <c r="C380" s="409"/>
      <c r="D380" s="104" t="s">
        <v>311</v>
      </c>
      <c r="E380" s="410" t="s">
        <v>1413</v>
      </c>
      <c r="F380" s="410"/>
      <c r="G380" s="410"/>
      <c r="H380" s="410"/>
      <c r="I380" s="410"/>
    </row>
    <row r="381" spans="1:9" ht="15" thickTop="1" thickBot="1">
      <c r="A381" s="409"/>
      <c r="B381" s="409"/>
      <c r="C381" s="409"/>
      <c r="D381" s="104"/>
      <c r="E381" s="410"/>
      <c r="F381" s="410"/>
      <c r="G381" s="410"/>
      <c r="H381" s="410"/>
      <c r="I381" s="410"/>
    </row>
    <row r="382" spans="1:9" ht="15" thickTop="1" thickBot="1">
      <c r="A382" s="409"/>
      <c r="B382" s="409"/>
      <c r="C382" s="409"/>
      <c r="D382" s="104" t="s">
        <v>313</v>
      </c>
      <c r="E382" s="410"/>
      <c r="F382" s="410"/>
      <c r="G382" s="410"/>
      <c r="H382" s="410"/>
      <c r="I382" s="410"/>
    </row>
    <row r="383" spans="1:9" ht="15" thickTop="1" thickBot="1">
      <c r="A383" s="409"/>
      <c r="B383" s="409"/>
      <c r="C383" s="409"/>
      <c r="D383" s="104"/>
      <c r="E383" s="410"/>
      <c r="F383" s="410"/>
      <c r="G383" s="410"/>
      <c r="H383" s="410"/>
      <c r="I383" s="410"/>
    </row>
    <row r="384" spans="1:9" ht="15" thickTop="1" thickBot="1">
      <c r="A384" s="409"/>
      <c r="B384" s="409"/>
      <c r="C384" s="409"/>
      <c r="D384" s="104"/>
      <c r="E384" s="410"/>
      <c r="F384" s="410"/>
      <c r="G384" s="410"/>
      <c r="H384" s="410"/>
      <c r="I384" s="410"/>
    </row>
    <row r="385" spans="1:9" ht="15" thickTop="1" thickBot="1"/>
    <row r="386" spans="1:9" ht="18" thickTop="1" thickBot="1">
      <c r="A386" s="406" t="s">
        <v>1321</v>
      </c>
      <c r="B386" s="407"/>
      <c r="C386" s="407"/>
      <c r="D386" s="407"/>
      <c r="E386" s="407"/>
      <c r="F386" s="407"/>
      <c r="G386" s="407"/>
      <c r="H386" s="407"/>
      <c r="I386" s="408"/>
    </row>
    <row r="387" spans="1:9" ht="15" thickTop="1" thickBot="1">
      <c r="A387" s="409"/>
      <c r="B387" s="409"/>
      <c r="C387" s="409"/>
      <c r="D387" s="98" t="s">
        <v>310</v>
      </c>
      <c r="E387" s="410" t="s">
        <v>1323</v>
      </c>
      <c r="F387" s="410"/>
      <c r="G387" s="410"/>
      <c r="H387" s="410"/>
      <c r="I387" s="410"/>
    </row>
    <row r="388" spans="1:9" ht="15" thickTop="1" thickBot="1">
      <c r="A388" s="409"/>
      <c r="B388" s="409"/>
      <c r="C388" s="409"/>
      <c r="D388" s="98"/>
      <c r="E388" s="410"/>
      <c r="F388" s="410"/>
      <c r="G388" s="410"/>
      <c r="H388" s="410"/>
      <c r="I388" s="410"/>
    </row>
    <row r="389" spans="1:9" ht="15" thickTop="1" thickBot="1">
      <c r="A389" s="409"/>
      <c r="B389" s="409"/>
      <c r="C389" s="409"/>
      <c r="D389" s="98" t="s">
        <v>311</v>
      </c>
      <c r="E389" s="410" t="s">
        <v>1322</v>
      </c>
      <c r="F389" s="410"/>
      <c r="G389" s="410"/>
      <c r="H389" s="410"/>
      <c r="I389" s="410"/>
    </row>
    <row r="390" spans="1:9" ht="15" thickTop="1" thickBot="1">
      <c r="A390" s="409"/>
      <c r="B390" s="409"/>
      <c r="C390" s="409"/>
      <c r="D390" s="98"/>
      <c r="E390" s="410"/>
      <c r="F390" s="410"/>
      <c r="G390" s="410"/>
      <c r="H390" s="410"/>
      <c r="I390" s="410"/>
    </row>
    <row r="391" spans="1:9" ht="15" thickTop="1" thickBot="1">
      <c r="A391" s="409"/>
      <c r="B391" s="409"/>
      <c r="C391" s="409"/>
      <c r="D391" s="98" t="s">
        <v>313</v>
      </c>
      <c r="E391" s="410"/>
      <c r="F391" s="410"/>
      <c r="G391" s="410"/>
      <c r="H391" s="410"/>
      <c r="I391" s="410"/>
    </row>
    <row r="392" spans="1:9" ht="15" thickTop="1" thickBot="1">
      <c r="A392" s="409"/>
      <c r="B392" s="409"/>
      <c r="C392" s="409"/>
      <c r="D392" s="98"/>
      <c r="E392" s="410"/>
      <c r="F392" s="410"/>
      <c r="G392" s="410"/>
      <c r="H392" s="410"/>
      <c r="I392" s="410"/>
    </row>
    <row r="393" spans="1:9" ht="15" thickTop="1" thickBot="1">
      <c r="A393" s="409"/>
      <c r="B393" s="409"/>
      <c r="C393" s="409"/>
      <c r="D393" s="98"/>
      <c r="E393" s="410"/>
      <c r="F393" s="410"/>
      <c r="G393" s="410"/>
      <c r="H393" s="410"/>
      <c r="I393" s="410"/>
    </row>
    <row r="394" spans="1:9" ht="15" thickTop="1" thickBot="1"/>
    <row r="395" spans="1:9" ht="18" thickTop="1" thickBot="1">
      <c r="A395" s="406" t="s">
        <v>1324</v>
      </c>
      <c r="B395" s="407"/>
      <c r="C395" s="407"/>
      <c r="D395" s="407"/>
      <c r="E395" s="407"/>
      <c r="F395" s="407"/>
      <c r="G395" s="407"/>
      <c r="H395" s="407"/>
      <c r="I395" s="408"/>
    </row>
    <row r="396" spans="1:9" ht="15" thickTop="1" thickBot="1">
      <c r="A396" s="409"/>
      <c r="B396" s="409"/>
      <c r="C396" s="409"/>
      <c r="D396" s="98" t="s">
        <v>310</v>
      </c>
      <c r="E396" s="410" t="s">
        <v>1325</v>
      </c>
      <c r="F396" s="410"/>
      <c r="G396" s="410"/>
      <c r="H396" s="410"/>
      <c r="I396" s="410"/>
    </row>
    <row r="397" spans="1:9" ht="15" thickTop="1" thickBot="1">
      <c r="A397" s="409"/>
      <c r="B397" s="409"/>
      <c r="C397" s="409"/>
      <c r="D397" s="98"/>
      <c r="E397" s="410"/>
      <c r="F397" s="410"/>
      <c r="G397" s="410"/>
      <c r="H397" s="410"/>
      <c r="I397" s="410"/>
    </row>
    <row r="398" spans="1:9" ht="15" thickTop="1" thickBot="1">
      <c r="A398" s="409"/>
      <c r="B398" s="409"/>
      <c r="C398" s="409"/>
      <c r="D398" s="98" t="s">
        <v>311</v>
      </c>
      <c r="E398" s="410" t="s">
        <v>1326</v>
      </c>
      <c r="F398" s="410"/>
      <c r="G398" s="410"/>
      <c r="H398" s="410"/>
      <c r="I398" s="410"/>
    </row>
    <row r="399" spans="1:9" ht="15" thickTop="1" thickBot="1">
      <c r="A399" s="409"/>
      <c r="B399" s="409"/>
      <c r="C399" s="409"/>
      <c r="D399" s="98"/>
      <c r="E399" s="410"/>
      <c r="F399" s="410"/>
      <c r="G399" s="410"/>
      <c r="H399" s="410"/>
      <c r="I399" s="410"/>
    </row>
    <row r="400" spans="1:9" ht="15" thickTop="1" thickBot="1">
      <c r="A400" s="409"/>
      <c r="B400" s="409"/>
      <c r="C400" s="409"/>
      <c r="D400" s="98" t="s">
        <v>313</v>
      </c>
      <c r="E400" s="410"/>
      <c r="F400" s="410"/>
      <c r="G400" s="410"/>
      <c r="H400" s="410"/>
      <c r="I400" s="410"/>
    </row>
    <row r="401" spans="1:9" ht="15" thickTop="1" thickBot="1">
      <c r="A401" s="409"/>
      <c r="B401" s="409"/>
      <c r="C401" s="409"/>
      <c r="D401" s="98"/>
      <c r="E401" s="410"/>
      <c r="F401" s="410"/>
      <c r="G401" s="410"/>
      <c r="H401" s="410"/>
      <c r="I401" s="410"/>
    </row>
    <row r="402" spans="1:9" ht="15" thickTop="1" thickBot="1">
      <c r="A402" s="409"/>
      <c r="B402" s="409"/>
      <c r="C402" s="409"/>
      <c r="D402" s="98"/>
      <c r="E402" s="410"/>
      <c r="F402" s="410"/>
      <c r="G402" s="410"/>
      <c r="H402" s="410"/>
      <c r="I402" s="410"/>
    </row>
    <row r="403" spans="1:9" ht="15" thickTop="1" thickBot="1"/>
    <row r="404" spans="1:9" ht="22.5" thickTop="1" thickBot="1">
      <c r="A404" s="415" t="s">
        <v>1187</v>
      </c>
      <c r="B404" s="415"/>
      <c r="C404" s="415"/>
      <c r="D404" s="415"/>
      <c r="E404" s="415"/>
      <c r="F404" s="415"/>
      <c r="G404" s="415"/>
      <c r="H404" s="415"/>
      <c r="I404" s="415"/>
    </row>
    <row r="405" spans="1:9" ht="15" thickTop="1" thickBot="1"/>
    <row r="406" spans="1:9" ht="18" thickTop="1" thickBot="1">
      <c r="A406" s="406" t="s">
        <v>1125</v>
      </c>
      <c r="B406" s="407"/>
      <c r="C406" s="407"/>
      <c r="D406" s="407"/>
      <c r="E406" s="407"/>
      <c r="F406" s="407"/>
      <c r="G406" s="407"/>
      <c r="H406" s="407"/>
      <c r="I406" s="408"/>
    </row>
    <row r="407" spans="1:9" ht="15" thickTop="1" thickBot="1">
      <c r="A407" s="409"/>
      <c r="B407" s="409"/>
      <c r="C407" s="409"/>
      <c r="D407" s="95" t="s">
        <v>310</v>
      </c>
      <c r="E407" s="410" t="s">
        <v>1127</v>
      </c>
      <c r="F407" s="410"/>
      <c r="G407" s="410"/>
      <c r="H407" s="410"/>
      <c r="I407" s="410"/>
    </row>
    <row r="408" spans="1:9" ht="15" thickTop="1" thickBot="1">
      <c r="A408" s="409"/>
      <c r="B408" s="409"/>
      <c r="C408" s="409"/>
      <c r="D408" s="95"/>
      <c r="E408" s="410"/>
      <c r="F408" s="410"/>
      <c r="G408" s="410"/>
      <c r="H408" s="410"/>
      <c r="I408" s="410"/>
    </row>
    <row r="409" spans="1:9" ht="15" thickTop="1" thickBot="1">
      <c r="A409" s="409"/>
      <c r="B409" s="409"/>
      <c r="C409" s="409"/>
      <c r="D409" s="95" t="s">
        <v>311</v>
      </c>
      <c r="E409" s="410" t="s">
        <v>1126</v>
      </c>
      <c r="F409" s="410"/>
      <c r="G409" s="410"/>
      <c r="H409" s="410"/>
      <c r="I409" s="410"/>
    </row>
    <row r="410" spans="1:9" ht="15" thickTop="1" thickBot="1">
      <c r="A410" s="409"/>
      <c r="B410" s="409"/>
      <c r="C410" s="409"/>
      <c r="D410" s="95"/>
      <c r="E410" s="410"/>
      <c r="F410" s="410"/>
      <c r="G410" s="410"/>
      <c r="H410" s="410"/>
      <c r="I410" s="410"/>
    </row>
    <row r="411" spans="1:9" ht="15" thickTop="1" thickBot="1">
      <c r="A411" s="409"/>
      <c r="B411" s="409"/>
      <c r="C411" s="409"/>
      <c r="D411" s="95" t="s">
        <v>313</v>
      </c>
      <c r="E411" s="410"/>
      <c r="F411" s="410"/>
      <c r="G411" s="410"/>
      <c r="H411" s="410"/>
      <c r="I411" s="410"/>
    </row>
    <row r="412" spans="1:9" ht="15" thickTop="1" thickBot="1">
      <c r="A412" s="409"/>
      <c r="B412" s="409"/>
      <c r="C412" s="409"/>
      <c r="D412" s="95"/>
      <c r="E412" s="410"/>
      <c r="F412" s="410"/>
      <c r="G412" s="410"/>
      <c r="H412" s="410"/>
      <c r="I412" s="410"/>
    </row>
    <row r="413" spans="1:9" ht="15" thickTop="1" thickBot="1">
      <c r="A413" s="409"/>
      <c r="B413" s="409"/>
      <c r="C413" s="409"/>
      <c r="D413" s="95"/>
      <c r="E413" s="410"/>
      <c r="F413" s="410"/>
      <c r="G413" s="410"/>
      <c r="H413" s="410"/>
      <c r="I413" s="410"/>
    </row>
    <row r="414" spans="1:9" ht="15" thickTop="1" thickBot="1"/>
    <row r="415" spans="1:9" ht="18" thickTop="1" thickBot="1">
      <c r="A415" s="406" t="s">
        <v>1396</v>
      </c>
      <c r="B415" s="407"/>
      <c r="C415" s="407"/>
      <c r="D415" s="407"/>
      <c r="E415" s="407"/>
      <c r="F415" s="407"/>
      <c r="G415" s="407"/>
      <c r="H415" s="407"/>
      <c r="I415" s="408"/>
    </row>
    <row r="416" spans="1:9" ht="15" thickTop="1" thickBot="1">
      <c r="A416" s="409"/>
      <c r="B416" s="409"/>
      <c r="C416" s="409"/>
      <c r="D416" s="98" t="s">
        <v>310</v>
      </c>
      <c r="E416" s="410" t="s">
        <v>1395</v>
      </c>
      <c r="F416" s="410"/>
      <c r="G416" s="410"/>
      <c r="H416" s="410"/>
      <c r="I416" s="410"/>
    </row>
    <row r="417" spans="1:9" ht="15" thickTop="1" thickBot="1">
      <c r="A417" s="409"/>
      <c r="B417" s="409"/>
      <c r="C417" s="409"/>
      <c r="D417" s="98"/>
      <c r="E417" s="410"/>
      <c r="F417" s="410"/>
      <c r="G417" s="410"/>
      <c r="H417" s="410"/>
      <c r="I417" s="410"/>
    </row>
    <row r="418" spans="1:9" ht="15" thickTop="1" thickBot="1">
      <c r="A418" s="409"/>
      <c r="B418" s="409"/>
      <c r="C418" s="409"/>
      <c r="D418" s="98" t="s">
        <v>311</v>
      </c>
      <c r="E418" s="410" t="s">
        <v>1355</v>
      </c>
      <c r="F418" s="410"/>
      <c r="G418" s="410"/>
      <c r="H418" s="410"/>
      <c r="I418" s="410"/>
    </row>
    <row r="419" spans="1:9" ht="15" thickTop="1" thickBot="1">
      <c r="A419" s="409"/>
      <c r="B419" s="409"/>
      <c r="C419" s="409"/>
      <c r="D419" s="98"/>
      <c r="E419" s="410"/>
      <c r="F419" s="410"/>
      <c r="G419" s="410"/>
      <c r="H419" s="410"/>
      <c r="I419" s="410"/>
    </row>
    <row r="420" spans="1:9" ht="15" thickTop="1" thickBot="1">
      <c r="A420" s="409"/>
      <c r="B420" s="409"/>
      <c r="C420" s="409"/>
      <c r="D420" s="98" t="s">
        <v>313</v>
      </c>
      <c r="E420" s="410"/>
      <c r="F420" s="410"/>
      <c r="G420" s="410"/>
      <c r="H420" s="410"/>
      <c r="I420" s="410"/>
    </row>
    <row r="421" spans="1:9" ht="15" thickTop="1" thickBot="1">
      <c r="A421" s="409"/>
      <c r="B421" s="409"/>
      <c r="C421" s="409"/>
      <c r="D421" s="98"/>
      <c r="E421" s="410"/>
      <c r="F421" s="410"/>
      <c r="G421" s="410"/>
      <c r="H421" s="410"/>
      <c r="I421" s="410"/>
    </row>
    <row r="422" spans="1:9" ht="15" thickTop="1" thickBot="1">
      <c r="A422" s="409"/>
      <c r="B422" s="409"/>
      <c r="C422" s="409"/>
      <c r="D422" s="98"/>
      <c r="E422" s="410"/>
      <c r="F422" s="410"/>
      <c r="G422" s="410"/>
      <c r="H422" s="410"/>
      <c r="I422" s="410"/>
    </row>
    <row r="423" spans="1:9" ht="15" thickTop="1" thickBot="1"/>
    <row r="424" spans="1:9" ht="18" thickTop="1" thickBot="1">
      <c r="A424" s="406" t="s">
        <v>1063</v>
      </c>
      <c r="B424" s="407"/>
      <c r="C424" s="407"/>
      <c r="D424" s="407"/>
      <c r="E424" s="407"/>
      <c r="F424" s="407"/>
      <c r="G424" s="407"/>
      <c r="H424" s="407"/>
      <c r="I424" s="408"/>
    </row>
    <row r="425" spans="1:9" ht="15" thickTop="1" thickBot="1">
      <c r="A425" s="409"/>
      <c r="B425" s="409"/>
      <c r="C425" s="409"/>
      <c r="D425" s="94" t="s">
        <v>310</v>
      </c>
      <c r="E425" s="410" t="s">
        <v>1065</v>
      </c>
      <c r="F425" s="410"/>
      <c r="G425" s="410"/>
      <c r="H425" s="410"/>
      <c r="I425" s="410"/>
    </row>
    <row r="426" spans="1:9" ht="15" thickTop="1" thickBot="1">
      <c r="A426" s="409"/>
      <c r="B426" s="409"/>
      <c r="C426" s="409"/>
      <c r="D426" s="94"/>
      <c r="E426" s="410"/>
      <c r="F426" s="410"/>
      <c r="G426" s="410"/>
      <c r="H426" s="410"/>
      <c r="I426" s="410"/>
    </row>
    <row r="427" spans="1:9" ht="15" thickTop="1" thickBot="1">
      <c r="A427" s="409"/>
      <c r="B427" s="409"/>
      <c r="C427" s="409"/>
      <c r="D427" s="94" t="s">
        <v>311</v>
      </c>
      <c r="E427" s="410" t="s">
        <v>1064</v>
      </c>
      <c r="F427" s="410"/>
      <c r="G427" s="410"/>
      <c r="H427" s="410"/>
      <c r="I427" s="410"/>
    </row>
    <row r="428" spans="1:9" ht="15" thickTop="1" thickBot="1">
      <c r="A428" s="409"/>
      <c r="B428" s="409"/>
      <c r="C428" s="409"/>
      <c r="D428" s="94"/>
      <c r="E428" s="410"/>
      <c r="F428" s="410"/>
      <c r="G428" s="410"/>
      <c r="H428" s="410"/>
      <c r="I428" s="410"/>
    </row>
    <row r="429" spans="1:9" ht="15" thickTop="1" thickBot="1">
      <c r="A429" s="409"/>
      <c r="B429" s="409"/>
      <c r="C429" s="409"/>
      <c r="D429" s="94" t="s">
        <v>313</v>
      </c>
      <c r="E429" s="410"/>
      <c r="F429" s="410"/>
      <c r="G429" s="410"/>
      <c r="H429" s="410"/>
      <c r="I429" s="410"/>
    </row>
    <row r="430" spans="1:9" ht="15" thickTop="1" thickBot="1">
      <c r="A430" s="409"/>
      <c r="B430" s="409"/>
      <c r="C430" s="409"/>
      <c r="D430" s="94"/>
      <c r="E430" s="410"/>
      <c r="F430" s="410"/>
      <c r="G430" s="410"/>
      <c r="H430" s="410"/>
      <c r="I430" s="410"/>
    </row>
    <row r="431" spans="1:9" ht="15" thickTop="1" thickBot="1">
      <c r="A431" s="409"/>
      <c r="B431" s="409"/>
      <c r="C431" s="409"/>
      <c r="D431" s="94"/>
      <c r="E431" s="410"/>
      <c r="F431" s="410"/>
      <c r="G431" s="410"/>
      <c r="H431" s="410"/>
      <c r="I431" s="410"/>
    </row>
    <row r="432" spans="1:9" ht="15" thickTop="1" thickBot="1"/>
    <row r="433" spans="1:9" ht="18" thickTop="1" thickBot="1">
      <c r="A433" s="406" t="s">
        <v>1202</v>
      </c>
      <c r="B433" s="407"/>
      <c r="C433" s="407"/>
      <c r="D433" s="407"/>
      <c r="E433" s="407"/>
      <c r="F433" s="407"/>
      <c r="G433" s="407"/>
      <c r="H433" s="407"/>
      <c r="I433" s="408"/>
    </row>
    <row r="434" spans="1:9" ht="15" thickTop="1" thickBot="1">
      <c r="A434" s="409"/>
      <c r="B434" s="409"/>
      <c r="C434" s="409"/>
      <c r="D434" s="97" t="s">
        <v>310</v>
      </c>
      <c r="E434" s="410" t="s">
        <v>1189</v>
      </c>
      <c r="F434" s="410"/>
      <c r="G434" s="410"/>
      <c r="H434" s="410"/>
      <c r="I434" s="410"/>
    </row>
    <row r="435" spans="1:9" ht="15" thickTop="1" thickBot="1">
      <c r="A435" s="409"/>
      <c r="B435" s="409"/>
      <c r="C435" s="409"/>
      <c r="D435" s="97"/>
      <c r="E435" s="410"/>
      <c r="F435" s="410"/>
      <c r="G435" s="410"/>
      <c r="H435" s="410"/>
      <c r="I435" s="410"/>
    </row>
    <row r="436" spans="1:9" ht="15" thickTop="1" thickBot="1">
      <c r="A436" s="409"/>
      <c r="B436" s="409"/>
      <c r="C436" s="409"/>
      <c r="D436" s="97" t="s">
        <v>311</v>
      </c>
      <c r="E436" s="410" t="s">
        <v>1195</v>
      </c>
      <c r="F436" s="410"/>
      <c r="G436" s="410"/>
      <c r="H436" s="410"/>
      <c r="I436" s="410"/>
    </row>
    <row r="437" spans="1:9" ht="15" thickTop="1" thickBot="1">
      <c r="A437" s="409"/>
      <c r="B437" s="409"/>
      <c r="C437" s="409"/>
      <c r="D437" s="97"/>
      <c r="E437" s="410"/>
      <c r="F437" s="410"/>
      <c r="G437" s="410"/>
      <c r="H437" s="410"/>
      <c r="I437" s="410"/>
    </row>
    <row r="438" spans="1:9" ht="15" thickTop="1" thickBot="1">
      <c r="A438" s="409"/>
      <c r="B438" s="409"/>
      <c r="C438" s="409"/>
      <c r="D438" s="97" t="s">
        <v>313</v>
      </c>
      <c r="E438" s="410"/>
      <c r="F438" s="410"/>
      <c r="G438" s="410"/>
      <c r="H438" s="410"/>
      <c r="I438" s="410"/>
    </row>
    <row r="439" spans="1:9" ht="15" thickTop="1" thickBot="1">
      <c r="A439" s="409"/>
      <c r="B439" s="409"/>
      <c r="C439" s="409"/>
      <c r="D439" s="97"/>
      <c r="E439" s="410"/>
      <c r="F439" s="410"/>
      <c r="G439" s="410"/>
      <c r="H439" s="410"/>
      <c r="I439" s="410"/>
    </row>
    <row r="440" spans="1:9" ht="15" thickTop="1" thickBot="1">
      <c r="A440" s="409"/>
      <c r="B440" s="409"/>
      <c r="C440" s="409"/>
      <c r="D440" s="97" t="s">
        <v>1398</v>
      </c>
      <c r="E440" s="416">
        <v>0.02</v>
      </c>
      <c r="F440" s="417"/>
      <c r="G440" s="417"/>
      <c r="H440" s="417"/>
      <c r="I440" s="417"/>
    </row>
    <row r="441" spans="1:9" ht="15" thickTop="1" thickBot="1"/>
    <row r="442" spans="1:9" ht="18" thickTop="1" thickBot="1">
      <c r="A442" s="406" t="s">
        <v>1201</v>
      </c>
      <c r="B442" s="407"/>
      <c r="C442" s="407"/>
      <c r="D442" s="407"/>
      <c r="E442" s="407"/>
      <c r="F442" s="407"/>
      <c r="G442" s="407"/>
      <c r="H442" s="407"/>
      <c r="I442" s="408"/>
    </row>
    <row r="443" spans="1:9" ht="15" thickTop="1" thickBot="1">
      <c r="A443" s="409"/>
      <c r="B443" s="409"/>
      <c r="C443" s="409"/>
      <c r="D443" s="97" t="s">
        <v>310</v>
      </c>
      <c r="E443" s="410" t="s">
        <v>1203</v>
      </c>
      <c r="F443" s="410"/>
      <c r="G443" s="410"/>
      <c r="H443" s="410"/>
      <c r="I443" s="410"/>
    </row>
    <row r="444" spans="1:9" ht="15" thickTop="1" thickBot="1">
      <c r="A444" s="409"/>
      <c r="B444" s="409"/>
      <c r="C444" s="409"/>
      <c r="D444" s="97"/>
      <c r="E444" s="410"/>
      <c r="F444" s="410"/>
      <c r="G444" s="410"/>
      <c r="H444" s="410"/>
      <c r="I444" s="410"/>
    </row>
    <row r="445" spans="1:9" ht="15" thickTop="1" thickBot="1">
      <c r="A445" s="409"/>
      <c r="B445" s="409"/>
      <c r="C445" s="409"/>
      <c r="D445" s="97" t="s">
        <v>311</v>
      </c>
      <c r="E445" s="410" t="s">
        <v>1204</v>
      </c>
      <c r="F445" s="410"/>
      <c r="G445" s="410"/>
      <c r="H445" s="410"/>
      <c r="I445" s="410"/>
    </row>
    <row r="446" spans="1:9" ht="15" thickTop="1" thickBot="1">
      <c r="A446" s="409"/>
      <c r="B446" s="409"/>
      <c r="C446" s="409"/>
      <c r="D446" s="97"/>
      <c r="E446" s="410"/>
      <c r="F446" s="410"/>
      <c r="G446" s="410"/>
      <c r="H446" s="410"/>
      <c r="I446" s="410"/>
    </row>
    <row r="447" spans="1:9" ht="15" thickTop="1" thickBot="1">
      <c r="A447" s="409"/>
      <c r="B447" s="409"/>
      <c r="C447" s="409"/>
      <c r="D447" s="97" t="s">
        <v>313</v>
      </c>
      <c r="E447" s="410"/>
      <c r="F447" s="410"/>
      <c r="G447" s="410"/>
      <c r="H447" s="410"/>
      <c r="I447" s="410"/>
    </row>
    <row r="448" spans="1:9" ht="15" thickTop="1" thickBot="1">
      <c r="A448" s="409"/>
      <c r="B448" s="409"/>
      <c r="C448" s="409"/>
      <c r="D448" s="98" t="s">
        <v>1400</v>
      </c>
      <c r="E448" s="410"/>
      <c r="F448" s="410"/>
      <c r="G448" s="410"/>
      <c r="H448" s="410"/>
      <c r="I448" s="410"/>
    </row>
    <row r="449" spans="1:9" ht="15" thickTop="1" thickBot="1">
      <c r="A449" s="409"/>
      <c r="B449" s="409"/>
      <c r="C449" s="409"/>
      <c r="D449" s="98" t="s">
        <v>1399</v>
      </c>
      <c r="E449" s="416">
        <v>0.02</v>
      </c>
      <c r="F449" s="417"/>
      <c r="G449" s="417"/>
      <c r="H449" s="417"/>
      <c r="I449" s="417"/>
    </row>
    <row r="450" spans="1:9" ht="15" thickTop="1" thickBot="1"/>
    <row r="451" spans="1:9" ht="18" thickTop="1" thickBot="1">
      <c r="A451" s="406" t="s">
        <v>1190</v>
      </c>
      <c r="B451" s="407"/>
      <c r="C451" s="407"/>
      <c r="D451" s="407"/>
      <c r="E451" s="407"/>
      <c r="F451" s="407"/>
      <c r="G451" s="407"/>
      <c r="H451" s="407"/>
      <c r="I451" s="408"/>
    </row>
    <row r="452" spans="1:9" ht="15" thickTop="1" thickBot="1">
      <c r="A452" s="409"/>
      <c r="B452" s="409"/>
      <c r="C452" s="409"/>
      <c r="D452" s="97" t="s">
        <v>310</v>
      </c>
      <c r="E452" s="410" t="s">
        <v>1191</v>
      </c>
      <c r="F452" s="410"/>
      <c r="G452" s="410"/>
      <c r="H452" s="410"/>
      <c r="I452" s="410"/>
    </row>
    <row r="453" spans="1:9" ht="15" thickTop="1" thickBot="1">
      <c r="A453" s="409"/>
      <c r="B453" s="409"/>
      <c r="C453" s="409"/>
      <c r="D453" s="97"/>
      <c r="E453" s="410"/>
      <c r="F453" s="410"/>
      <c r="G453" s="410"/>
      <c r="H453" s="410"/>
      <c r="I453" s="410"/>
    </row>
    <row r="454" spans="1:9" ht="15" thickTop="1" thickBot="1">
      <c r="A454" s="409"/>
      <c r="B454" s="409"/>
      <c r="C454" s="409"/>
      <c r="D454" s="97" t="s">
        <v>311</v>
      </c>
      <c r="E454" s="410" t="s">
        <v>1192</v>
      </c>
      <c r="F454" s="410"/>
      <c r="G454" s="410"/>
      <c r="H454" s="410"/>
      <c r="I454" s="410"/>
    </row>
    <row r="455" spans="1:9" ht="15" thickTop="1" thickBot="1">
      <c r="A455" s="409"/>
      <c r="B455" s="409"/>
      <c r="C455" s="409"/>
      <c r="D455" s="97"/>
      <c r="E455" s="410"/>
      <c r="F455" s="410"/>
      <c r="G455" s="410"/>
      <c r="H455" s="410"/>
      <c r="I455" s="410"/>
    </row>
    <row r="456" spans="1:9" ht="15" thickTop="1" thickBot="1">
      <c r="A456" s="409"/>
      <c r="B456" s="409"/>
      <c r="C456" s="409"/>
      <c r="D456" s="97" t="s">
        <v>313</v>
      </c>
      <c r="E456" s="410"/>
      <c r="F456" s="410"/>
      <c r="G456" s="410"/>
      <c r="H456" s="410"/>
      <c r="I456" s="410"/>
    </row>
    <row r="457" spans="1:9" ht="15" thickTop="1" thickBot="1">
      <c r="A457" s="409"/>
      <c r="B457" s="409"/>
      <c r="C457" s="409"/>
      <c r="D457" s="98" t="s">
        <v>1400</v>
      </c>
      <c r="E457" s="416">
        <v>0.02</v>
      </c>
      <c r="F457" s="417"/>
      <c r="G457" s="417"/>
      <c r="H457" s="417"/>
      <c r="I457" s="417"/>
    </row>
    <row r="458" spans="1:9" ht="15" thickTop="1" thickBot="1">
      <c r="A458" s="409"/>
      <c r="B458" s="409"/>
      <c r="C458" s="409"/>
      <c r="D458" s="98" t="s">
        <v>1399</v>
      </c>
      <c r="E458" s="416">
        <v>0.04</v>
      </c>
      <c r="F458" s="417"/>
      <c r="G458" s="417"/>
      <c r="H458" s="417"/>
      <c r="I458" s="417"/>
    </row>
    <row r="459" spans="1:9" ht="15" thickTop="1" thickBot="1"/>
    <row r="460" spans="1:9" ht="18" thickTop="1" thickBot="1">
      <c r="A460" s="406" t="s">
        <v>1193</v>
      </c>
      <c r="B460" s="407"/>
      <c r="C460" s="407"/>
      <c r="D460" s="407"/>
      <c r="E460" s="407"/>
      <c r="F460" s="407"/>
      <c r="G460" s="407"/>
      <c r="H460" s="407"/>
      <c r="I460" s="408"/>
    </row>
    <row r="461" spans="1:9" ht="15" thickTop="1" thickBot="1">
      <c r="A461" s="409"/>
      <c r="B461" s="409"/>
      <c r="C461" s="409"/>
      <c r="D461" s="97" t="s">
        <v>310</v>
      </c>
      <c r="E461" s="410" t="s">
        <v>1194</v>
      </c>
      <c r="F461" s="410"/>
      <c r="G461" s="410"/>
      <c r="H461" s="410"/>
      <c r="I461" s="410"/>
    </row>
    <row r="462" spans="1:9" ht="15" thickTop="1" thickBot="1">
      <c r="A462" s="409"/>
      <c r="B462" s="409"/>
      <c r="C462" s="409"/>
      <c r="D462" s="97"/>
      <c r="E462" s="410"/>
      <c r="F462" s="410"/>
      <c r="G462" s="410"/>
      <c r="H462" s="410"/>
      <c r="I462" s="410"/>
    </row>
    <row r="463" spans="1:9" ht="15" thickTop="1" thickBot="1">
      <c r="A463" s="409"/>
      <c r="B463" s="409"/>
      <c r="C463" s="409"/>
      <c r="D463" s="97" t="s">
        <v>311</v>
      </c>
      <c r="E463" s="410" t="s">
        <v>1195</v>
      </c>
      <c r="F463" s="410"/>
      <c r="G463" s="410"/>
      <c r="H463" s="410"/>
      <c r="I463" s="410"/>
    </row>
    <row r="464" spans="1:9" ht="15" thickTop="1" thickBot="1">
      <c r="A464" s="409"/>
      <c r="B464" s="409"/>
      <c r="C464" s="409"/>
      <c r="D464" s="97"/>
      <c r="E464" s="410"/>
      <c r="F464" s="410"/>
      <c r="G464" s="410"/>
      <c r="H464" s="410"/>
      <c r="I464" s="410"/>
    </row>
    <row r="465" spans="1:9" ht="15" thickTop="1" thickBot="1">
      <c r="A465" s="409"/>
      <c r="B465" s="409"/>
      <c r="C465" s="409"/>
      <c r="D465" s="97" t="s">
        <v>313</v>
      </c>
      <c r="E465" s="410"/>
      <c r="F465" s="410"/>
      <c r="G465" s="410"/>
      <c r="H465" s="410"/>
      <c r="I465" s="410"/>
    </row>
    <row r="466" spans="1:9" ht="15" thickTop="1" thickBot="1">
      <c r="A466" s="409"/>
      <c r="B466" s="409"/>
      <c r="C466" s="409"/>
      <c r="D466" s="98" t="s">
        <v>1400</v>
      </c>
      <c r="E466" s="416">
        <v>0.01</v>
      </c>
      <c r="F466" s="417"/>
      <c r="G466" s="417"/>
      <c r="H466" s="417"/>
      <c r="I466" s="417"/>
    </row>
    <row r="467" spans="1:9" ht="15" thickTop="1" thickBot="1">
      <c r="A467" s="409"/>
      <c r="B467" s="409"/>
      <c r="C467" s="409"/>
      <c r="D467" s="98" t="s">
        <v>1399</v>
      </c>
      <c r="E467" s="416">
        <v>0.05</v>
      </c>
      <c r="F467" s="417"/>
      <c r="G467" s="417"/>
      <c r="H467" s="417"/>
      <c r="I467" s="417"/>
    </row>
    <row r="468" spans="1:9" ht="15" thickTop="1" thickBot="1"/>
    <row r="469" spans="1:9" ht="18" thickTop="1" thickBot="1">
      <c r="A469" s="406" t="s">
        <v>1196</v>
      </c>
      <c r="B469" s="407"/>
      <c r="C469" s="407"/>
      <c r="D469" s="407"/>
      <c r="E469" s="407"/>
      <c r="F469" s="407"/>
      <c r="G469" s="407"/>
      <c r="H469" s="407"/>
      <c r="I469" s="408"/>
    </row>
    <row r="470" spans="1:9" ht="15" thickTop="1" thickBot="1">
      <c r="A470" s="409"/>
      <c r="B470" s="409"/>
      <c r="C470" s="409"/>
      <c r="D470" s="97" t="s">
        <v>310</v>
      </c>
      <c r="E470" s="410" t="s">
        <v>1197</v>
      </c>
      <c r="F470" s="410"/>
      <c r="G470" s="410"/>
      <c r="H470" s="410"/>
      <c r="I470" s="410"/>
    </row>
    <row r="471" spans="1:9" ht="15" thickTop="1" thickBot="1">
      <c r="A471" s="409"/>
      <c r="B471" s="409"/>
      <c r="C471" s="409"/>
      <c r="D471" s="97"/>
      <c r="E471" s="410"/>
      <c r="F471" s="410"/>
      <c r="G471" s="410"/>
      <c r="H471" s="410"/>
      <c r="I471" s="410"/>
    </row>
    <row r="472" spans="1:9" ht="15" thickTop="1" thickBot="1">
      <c r="A472" s="409"/>
      <c r="B472" s="409"/>
      <c r="C472" s="409"/>
      <c r="D472" s="97" t="s">
        <v>311</v>
      </c>
      <c r="E472" s="410" t="s">
        <v>1195</v>
      </c>
      <c r="F472" s="410"/>
      <c r="G472" s="410"/>
      <c r="H472" s="410"/>
      <c r="I472" s="410"/>
    </row>
    <row r="473" spans="1:9" ht="15" thickTop="1" thickBot="1">
      <c r="A473" s="409"/>
      <c r="B473" s="409"/>
      <c r="C473" s="409"/>
      <c r="D473" s="97"/>
      <c r="E473" s="410"/>
      <c r="F473" s="410"/>
      <c r="G473" s="410"/>
      <c r="H473" s="410"/>
      <c r="I473" s="410"/>
    </row>
    <row r="474" spans="1:9" ht="15" thickTop="1" thickBot="1">
      <c r="A474" s="409"/>
      <c r="B474" s="409"/>
      <c r="C474" s="409"/>
      <c r="D474" s="97" t="s">
        <v>313</v>
      </c>
      <c r="E474" s="410"/>
      <c r="F474" s="410"/>
      <c r="G474" s="410"/>
      <c r="H474" s="410"/>
      <c r="I474" s="410"/>
    </row>
    <row r="475" spans="1:9" ht="15" thickTop="1" thickBot="1">
      <c r="A475" s="409"/>
      <c r="B475" s="409"/>
      <c r="C475" s="409"/>
      <c r="D475" s="98" t="s">
        <v>1400</v>
      </c>
      <c r="E475" s="418">
        <v>0</v>
      </c>
      <c r="F475" s="418"/>
      <c r="G475" s="418"/>
      <c r="H475" s="418"/>
      <c r="I475" s="418"/>
    </row>
    <row r="476" spans="1:9" ht="15" thickTop="1" thickBot="1">
      <c r="A476" s="409"/>
      <c r="B476" s="409"/>
      <c r="C476" s="409"/>
      <c r="D476" s="98" t="s">
        <v>1399</v>
      </c>
      <c r="E476" s="416">
        <v>0</v>
      </c>
      <c r="F476" s="417"/>
      <c r="G476" s="417"/>
      <c r="H476" s="417"/>
      <c r="I476" s="417"/>
    </row>
    <row r="477" spans="1:9" ht="15" thickTop="1" thickBot="1"/>
    <row r="478" spans="1:9" ht="18" thickTop="1" thickBot="1">
      <c r="A478" s="406" t="s">
        <v>1198</v>
      </c>
      <c r="B478" s="407"/>
      <c r="C478" s="407"/>
      <c r="D478" s="407"/>
      <c r="E478" s="407"/>
      <c r="F478" s="407"/>
      <c r="G478" s="407"/>
      <c r="H478" s="407"/>
      <c r="I478" s="408"/>
    </row>
    <row r="479" spans="1:9" ht="15" thickTop="1" thickBot="1">
      <c r="A479" s="409"/>
      <c r="B479" s="409"/>
      <c r="C479" s="409"/>
      <c r="D479" s="97" t="s">
        <v>310</v>
      </c>
      <c r="E479" s="410" t="s">
        <v>1199</v>
      </c>
      <c r="F479" s="410"/>
      <c r="G479" s="410"/>
      <c r="H479" s="410"/>
      <c r="I479" s="410"/>
    </row>
    <row r="480" spans="1:9" ht="15" thickTop="1" thickBot="1">
      <c r="A480" s="409"/>
      <c r="B480" s="409"/>
      <c r="C480" s="409"/>
      <c r="D480" s="97"/>
      <c r="E480" s="410"/>
      <c r="F480" s="410"/>
      <c r="G480" s="410"/>
      <c r="H480" s="410"/>
      <c r="I480" s="410"/>
    </row>
    <row r="481" spans="1:11" ht="15" thickTop="1" thickBot="1">
      <c r="A481" s="409"/>
      <c r="B481" s="409"/>
      <c r="C481" s="409"/>
      <c r="D481" s="97" t="s">
        <v>311</v>
      </c>
      <c r="E481" s="410" t="s">
        <v>1200</v>
      </c>
      <c r="F481" s="410"/>
      <c r="G481" s="410"/>
      <c r="H481" s="410"/>
      <c r="I481" s="410"/>
    </row>
    <row r="482" spans="1:11" ht="15" thickTop="1" thickBot="1">
      <c r="A482" s="409"/>
      <c r="B482" s="409"/>
      <c r="C482" s="409"/>
      <c r="D482" s="97"/>
      <c r="E482" s="410"/>
      <c r="F482" s="410"/>
      <c r="G482" s="410"/>
      <c r="H482" s="410"/>
      <c r="I482" s="410"/>
    </row>
    <row r="483" spans="1:11" ht="15" thickTop="1" thickBot="1">
      <c r="A483" s="409"/>
      <c r="B483" s="409"/>
      <c r="C483" s="409"/>
      <c r="D483" s="97" t="s">
        <v>313</v>
      </c>
      <c r="E483" s="410"/>
      <c r="F483" s="410"/>
      <c r="G483" s="410"/>
      <c r="H483" s="410"/>
      <c r="I483" s="410"/>
    </row>
    <row r="484" spans="1:11" ht="15" thickTop="1" thickBot="1">
      <c r="A484" s="409"/>
      <c r="B484" s="409"/>
      <c r="C484" s="409"/>
      <c r="D484" s="97" t="s">
        <v>1397</v>
      </c>
      <c r="E484" s="416">
        <v>0.04</v>
      </c>
      <c r="F484" s="417"/>
      <c r="G484" s="417"/>
      <c r="H484" s="417"/>
      <c r="I484" s="417"/>
      <c r="K484" s="5"/>
    </row>
    <row r="485" spans="1:11" ht="15" thickTop="1" thickBot="1">
      <c r="A485" s="409"/>
      <c r="B485" s="409"/>
      <c r="C485" s="409"/>
      <c r="D485" s="98" t="s">
        <v>1399</v>
      </c>
      <c r="E485" s="416">
        <v>0.06</v>
      </c>
      <c r="F485" s="417"/>
      <c r="G485" s="417"/>
      <c r="H485" s="417"/>
      <c r="I485" s="417"/>
    </row>
    <row r="486" spans="1:11" ht="15" thickTop="1" thickBot="1"/>
    <row r="487" spans="1:11" ht="18" thickTop="1" thickBot="1">
      <c r="A487" s="406" t="s">
        <v>1210</v>
      </c>
      <c r="B487" s="407"/>
      <c r="C487" s="407"/>
      <c r="D487" s="407"/>
      <c r="E487" s="407"/>
      <c r="F487" s="407"/>
      <c r="G487" s="407"/>
      <c r="H487" s="407"/>
      <c r="I487" s="408"/>
    </row>
    <row r="488" spans="1:11" ht="15" thickTop="1" thickBot="1">
      <c r="A488" s="409"/>
      <c r="B488" s="409"/>
      <c r="C488" s="409"/>
      <c r="D488" s="97" t="s">
        <v>310</v>
      </c>
      <c r="E488" s="410" t="s">
        <v>1212</v>
      </c>
      <c r="F488" s="410"/>
      <c r="G488" s="410"/>
      <c r="H488" s="410"/>
      <c r="I488" s="410"/>
    </row>
    <row r="489" spans="1:11" ht="15" thickTop="1" thickBot="1">
      <c r="A489" s="409"/>
      <c r="B489" s="409"/>
      <c r="C489" s="409"/>
      <c r="D489" s="97"/>
      <c r="E489" s="410"/>
      <c r="F489" s="410"/>
      <c r="G489" s="410"/>
      <c r="H489" s="410"/>
      <c r="I489" s="410"/>
    </row>
    <row r="490" spans="1:11" ht="15" thickTop="1" thickBot="1">
      <c r="A490" s="409"/>
      <c r="B490" s="409"/>
      <c r="C490" s="409"/>
      <c r="D490" s="97" t="s">
        <v>311</v>
      </c>
      <c r="E490" s="410" t="s">
        <v>1211</v>
      </c>
      <c r="F490" s="410"/>
      <c r="G490" s="410"/>
      <c r="H490" s="410"/>
      <c r="I490" s="410"/>
    </row>
    <row r="491" spans="1:11" ht="15" thickTop="1" thickBot="1">
      <c r="A491" s="409"/>
      <c r="B491" s="409"/>
      <c r="C491" s="409"/>
      <c r="D491" s="97"/>
      <c r="E491" s="410"/>
      <c r="F491" s="410"/>
      <c r="G491" s="410"/>
      <c r="H491" s="410"/>
      <c r="I491" s="410"/>
    </row>
    <row r="492" spans="1:11" ht="15" thickTop="1" thickBot="1">
      <c r="A492" s="409"/>
      <c r="B492" s="409"/>
      <c r="C492" s="409"/>
      <c r="D492" s="97" t="s">
        <v>313</v>
      </c>
      <c r="E492" s="410"/>
      <c r="F492" s="410"/>
      <c r="G492" s="410"/>
      <c r="H492" s="410"/>
      <c r="I492" s="410"/>
    </row>
    <row r="493" spans="1:11" ht="15" thickTop="1" thickBot="1">
      <c r="A493" s="409"/>
      <c r="B493" s="409"/>
      <c r="C493" s="409"/>
      <c r="D493" s="98" t="s">
        <v>1400</v>
      </c>
      <c r="E493" s="410"/>
      <c r="F493" s="410"/>
      <c r="G493" s="410"/>
      <c r="H493" s="410"/>
      <c r="I493" s="410"/>
    </row>
    <row r="494" spans="1:11" ht="15" thickTop="1" thickBot="1">
      <c r="A494" s="409"/>
      <c r="B494" s="409"/>
      <c r="C494" s="409"/>
      <c r="D494" s="98" t="s">
        <v>1399</v>
      </c>
      <c r="E494" s="410"/>
      <c r="F494" s="410"/>
      <c r="G494" s="410"/>
      <c r="H494" s="410"/>
      <c r="I494" s="410"/>
    </row>
    <row r="495" spans="1:11" ht="15" thickTop="1" thickBot="1"/>
    <row r="496" spans="1:11" ht="18" thickTop="1" thickBot="1">
      <c r="A496" s="406" t="s">
        <v>1207</v>
      </c>
      <c r="B496" s="407"/>
      <c r="C496" s="407"/>
      <c r="D496" s="407"/>
      <c r="E496" s="407"/>
      <c r="F496" s="407"/>
      <c r="G496" s="407"/>
      <c r="H496" s="407"/>
      <c r="I496" s="408"/>
    </row>
    <row r="497" spans="1:9" ht="15" thickTop="1" thickBot="1">
      <c r="A497" s="409"/>
      <c r="B497" s="409"/>
      <c r="C497" s="409"/>
      <c r="D497" s="97" t="s">
        <v>310</v>
      </c>
      <c r="E497" s="410" t="s">
        <v>1208</v>
      </c>
      <c r="F497" s="410"/>
      <c r="G497" s="410"/>
      <c r="H497" s="410"/>
      <c r="I497" s="410"/>
    </row>
    <row r="498" spans="1:9" ht="15" thickTop="1" thickBot="1">
      <c r="A498" s="409"/>
      <c r="B498" s="409"/>
      <c r="C498" s="409"/>
      <c r="D498" s="97"/>
      <c r="E498" s="410"/>
      <c r="F498" s="410"/>
      <c r="G498" s="410"/>
      <c r="H498" s="410"/>
      <c r="I498" s="410"/>
    </row>
    <row r="499" spans="1:9" ht="15" thickTop="1" thickBot="1">
      <c r="A499" s="409"/>
      <c r="B499" s="409"/>
      <c r="C499" s="409"/>
      <c r="D499" s="97" t="s">
        <v>311</v>
      </c>
      <c r="E499" s="410" t="s">
        <v>1209</v>
      </c>
      <c r="F499" s="410"/>
      <c r="G499" s="410"/>
      <c r="H499" s="410"/>
      <c r="I499" s="410"/>
    </row>
    <row r="500" spans="1:9" ht="15" thickTop="1" thickBot="1">
      <c r="A500" s="409"/>
      <c r="B500" s="409"/>
      <c r="C500" s="409"/>
      <c r="D500" s="97"/>
      <c r="E500" s="410"/>
      <c r="F500" s="410"/>
      <c r="G500" s="410"/>
      <c r="H500" s="410"/>
      <c r="I500" s="410"/>
    </row>
    <row r="501" spans="1:9" ht="15" thickTop="1" thickBot="1">
      <c r="A501" s="409"/>
      <c r="B501" s="409"/>
      <c r="C501" s="409"/>
      <c r="D501" s="97" t="s">
        <v>313</v>
      </c>
      <c r="E501" s="410"/>
      <c r="F501" s="410"/>
      <c r="G501" s="410"/>
      <c r="H501" s="410"/>
      <c r="I501" s="410"/>
    </row>
    <row r="502" spans="1:9" ht="15" thickTop="1" thickBot="1">
      <c r="A502" s="409"/>
      <c r="B502" s="409"/>
      <c r="C502" s="409"/>
      <c r="D502" s="97"/>
      <c r="E502" s="410"/>
      <c r="F502" s="410"/>
      <c r="G502" s="410"/>
      <c r="H502" s="410"/>
      <c r="I502" s="410"/>
    </row>
    <row r="503" spans="1:9" ht="15" thickTop="1" thickBot="1">
      <c r="A503" s="409"/>
      <c r="B503" s="409"/>
      <c r="C503" s="409"/>
      <c r="D503" s="97"/>
      <c r="E503" s="410"/>
      <c r="F503" s="410"/>
      <c r="G503" s="410"/>
      <c r="H503" s="410"/>
      <c r="I503" s="410"/>
    </row>
    <row r="504" spans="1:9" ht="15" thickTop="1" thickBot="1"/>
    <row r="505" spans="1:9" ht="18" thickTop="1" thickBot="1">
      <c r="A505" s="406" t="s">
        <v>1205</v>
      </c>
      <c r="B505" s="407"/>
      <c r="C505" s="407"/>
      <c r="D505" s="407"/>
      <c r="E505" s="407"/>
      <c r="F505" s="407"/>
      <c r="G505" s="407"/>
      <c r="H505" s="407"/>
      <c r="I505" s="408"/>
    </row>
    <row r="506" spans="1:9" ht="15" thickTop="1" thickBot="1">
      <c r="A506" s="409"/>
      <c r="B506" s="409"/>
      <c r="C506" s="409"/>
      <c r="D506" s="97" t="s">
        <v>310</v>
      </c>
      <c r="E506" s="410" t="s">
        <v>1206</v>
      </c>
      <c r="F506" s="410"/>
      <c r="G506" s="410"/>
      <c r="H506" s="410"/>
      <c r="I506" s="410"/>
    </row>
    <row r="507" spans="1:9" ht="15" thickTop="1" thickBot="1">
      <c r="A507" s="409"/>
      <c r="B507" s="409"/>
      <c r="C507" s="409"/>
      <c r="D507" s="97"/>
      <c r="E507" s="410"/>
      <c r="F507" s="410"/>
      <c r="G507" s="410"/>
      <c r="H507" s="410"/>
      <c r="I507" s="410"/>
    </row>
    <row r="508" spans="1:9" ht="15" thickTop="1" thickBot="1">
      <c r="A508" s="409"/>
      <c r="B508" s="409"/>
      <c r="C508" s="409"/>
      <c r="D508" s="97" t="s">
        <v>311</v>
      </c>
      <c r="E508" s="410" t="s">
        <v>1195</v>
      </c>
      <c r="F508" s="410"/>
      <c r="G508" s="410"/>
      <c r="H508" s="410"/>
      <c r="I508" s="410"/>
    </row>
    <row r="509" spans="1:9" ht="15" thickTop="1" thickBot="1">
      <c r="A509" s="409"/>
      <c r="B509" s="409"/>
      <c r="C509" s="409"/>
      <c r="D509" s="97"/>
      <c r="E509" s="410"/>
      <c r="F509" s="410"/>
      <c r="G509" s="410"/>
      <c r="H509" s="410"/>
      <c r="I509" s="410"/>
    </row>
    <row r="510" spans="1:9" ht="15" thickTop="1" thickBot="1">
      <c r="A510" s="409"/>
      <c r="B510" s="409"/>
      <c r="C510" s="409"/>
      <c r="D510" s="97" t="s">
        <v>313</v>
      </c>
      <c r="E510" s="410"/>
      <c r="F510" s="410"/>
      <c r="G510" s="410"/>
      <c r="H510" s="410"/>
      <c r="I510" s="410"/>
    </row>
    <row r="511" spans="1:9" ht="15" thickTop="1" thickBot="1">
      <c r="A511" s="409"/>
      <c r="B511" s="409"/>
      <c r="C511" s="409"/>
      <c r="D511" s="97"/>
      <c r="E511" s="410"/>
      <c r="F511" s="410"/>
      <c r="G511" s="410"/>
      <c r="H511" s="410"/>
      <c r="I511" s="410"/>
    </row>
    <row r="512" spans="1:9" ht="15" thickTop="1" thickBot="1">
      <c r="A512" s="409"/>
      <c r="B512" s="409"/>
      <c r="C512" s="409"/>
      <c r="D512" s="97"/>
      <c r="E512" s="410"/>
      <c r="F512" s="410"/>
      <c r="G512" s="410"/>
      <c r="H512" s="410"/>
      <c r="I512" s="410"/>
    </row>
    <row r="513" spans="1:9" ht="15" thickTop="1" thickBot="1"/>
    <row r="514" spans="1:9" ht="22.5" thickTop="1" thickBot="1">
      <c r="A514" s="415" t="s">
        <v>1172</v>
      </c>
      <c r="B514" s="415"/>
      <c r="C514" s="415"/>
      <c r="D514" s="415"/>
      <c r="E514" s="415"/>
      <c r="F514" s="415"/>
      <c r="G514" s="415"/>
      <c r="H514" s="415"/>
      <c r="I514" s="415"/>
    </row>
    <row r="515" spans="1:9" ht="15" thickTop="1" thickBot="1"/>
    <row r="516" spans="1:9" ht="18" thickTop="1" thickBot="1">
      <c r="A516" s="406" t="s">
        <v>1077</v>
      </c>
      <c r="B516" s="407"/>
      <c r="C516" s="407"/>
      <c r="D516" s="407"/>
      <c r="E516" s="407"/>
      <c r="F516" s="407"/>
      <c r="G516" s="407"/>
      <c r="H516" s="407"/>
      <c r="I516" s="408"/>
    </row>
    <row r="517" spans="1:9" ht="15" thickTop="1" thickBot="1">
      <c r="A517" s="409"/>
      <c r="B517" s="409"/>
      <c r="C517" s="409"/>
      <c r="D517" s="94" t="s">
        <v>310</v>
      </c>
      <c r="E517" s="410" t="s">
        <v>1079</v>
      </c>
      <c r="F517" s="410"/>
      <c r="G517" s="410"/>
      <c r="H517" s="410"/>
      <c r="I517" s="410"/>
    </row>
    <row r="518" spans="1:9" ht="15" thickTop="1" thickBot="1">
      <c r="A518" s="409"/>
      <c r="B518" s="409"/>
      <c r="C518" s="409"/>
      <c r="D518" s="94"/>
      <c r="E518" s="410"/>
      <c r="F518" s="410"/>
      <c r="G518" s="410"/>
      <c r="H518" s="410"/>
      <c r="I518" s="410"/>
    </row>
    <row r="519" spans="1:9" ht="15" thickTop="1" thickBot="1">
      <c r="A519" s="409"/>
      <c r="B519" s="409"/>
      <c r="C519" s="409"/>
      <c r="D519" s="94" t="s">
        <v>311</v>
      </c>
      <c r="E519" s="410" t="s">
        <v>1078</v>
      </c>
      <c r="F519" s="410"/>
      <c r="G519" s="410"/>
      <c r="H519" s="410"/>
      <c r="I519" s="410"/>
    </row>
    <row r="520" spans="1:9" ht="15" thickTop="1" thickBot="1">
      <c r="A520" s="409"/>
      <c r="B520" s="409"/>
      <c r="C520" s="409"/>
      <c r="D520" s="94"/>
      <c r="E520" s="410"/>
      <c r="F520" s="410"/>
      <c r="G520" s="410"/>
      <c r="H520" s="410"/>
      <c r="I520" s="410"/>
    </row>
    <row r="521" spans="1:9" ht="15" thickTop="1" thickBot="1">
      <c r="A521" s="409"/>
      <c r="B521" s="409"/>
      <c r="C521" s="409"/>
      <c r="D521" s="94" t="s">
        <v>313</v>
      </c>
      <c r="E521" s="410"/>
      <c r="F521" s="410"/>
      <c r="G521" s="410"/>
      <c r="H521" s="410"/>
      <c r="I521" s="410"/>
    </row>
    <row r="522" spans="1:9" ht="15" thickTop="1" thickBot="1">
      <c r="A522" s="409"/>
      <c r="B522" s="409"/>
      <c r="C522" s="409"/>
      <c r="D522" s="94"/>
      <c r="E522" s="410"/>
      <c r="F522" s="410"/>
      <c r="G522" s="410"/>
      <c r="H522" s="410"/>
      <c r="I522" s="410"/>
    </row>
    <row r="523" spans="1:9" ht="15" thickTop="1" thickBot="1">
      <c r="A523" s="409"/>
      <c r="B523" s="409"/>
      <c r="C523" s="409"/>
      <c r="D523" s="94"/>
      <c r="E523" s="410" t="s">
        <v>1081</v>
      </c>
      <c r="F523" s="410"/>
      <c r="G523" s="410"/>
      <c r="H523" s="410"/>
      <c r="I523" s="410"/>
    </row>
    <row r="524" spans="1:9" ht="15" thickTop="1" thickBot="1"/>
    <row r="525" spans="1:9" ht="18" thickTop="1" thickBot="1">
      <c r="A525" s="406" t="s">
        <v>1072</v>
      </c>
      <c r="B525" s="407"/>
      <c r="C525" s="407"/>
      <c r="D525" s="407"/>
      <c r="E525" s="407"/>
      <c r="F525" s="407"/>
      <c r="G525" s="407"/>
      <c r="H525" s="407"/>
      <c r="I525" s="408"/>
    </row>
    <row r="526" spans="1:9" ht="15" thickTop="1" thickBot="1">
      <c r="A526" s="409"/>
      <c r="B526" s="409"/>
      <c r="C526" s="409"/>
      <c r="D526" s="94" t="s">
        <v>310</v>
      </c>
      <c r="E526" s="410" t="s">
        <v>1073</v>
      </c>
      <c r="F526" s="410"/>
      <c r="G526" s="410"/>
      <c r="H526" s="410"/>
      <c r="I526" s="410"/>
    </row>
    <row r="527" spans="1:9" ht="15" thickTop="1" thickBot="1">
      <c r="A527" s="409"/>
      <c r="B527" s="409"/>
      <c r="C527" s="409"/>
      <c r="D527" s="94"/>
      <c r="E527" s="410"/>
      <c r="F527" s="410"/>
      <c r="G527" s="410"/>
      <c r="H527" s="410"/>
      <c r="I527" s="410"/>
    </row>
    <row r="528" spans="1:9" ht="15" thickTop="1" thickBot="1">
      <c r="A528" s="409"/>
      <c r="B528" s="409"/>
      <c r="C528" s="409"/>
      <c r="D528" s="94" t="s">
        <v>311</v>
      </c>
      <c r="E528" s="410" t="s">
        <v>1074</v>
      </c>
      <c r="F528" s="410"/>
      <c r="G528" s="410"/>
      <c r="H528" s="410"/>
      <c r="I528" s="410"/>
    </row>
    <row r="529" spans="1:9" ht="15" thickTop="1" thickBot="1">
      <c r="A529" s="409"/>
      <c r="B529" s="409"/>
      <c r="C529" s="409"/>
      <c r="D529" s="94"/>
      <c r="E529" s="410"/>
      <c r="F529" s="410"/>
      <c r="G529" s="410"/>
      <c r="H529" s="410"/>
      <c r="I529" s="410"/>
    </row>
    <row r="530" spans="1:9" ht="15" thickTop="1" thickBot="1">
      <c r="A530" s="409"/>
      <c r="B530" s="409"/>
      <c r="C530" s="409"/>
      <c r="D530" s="94" t="s">
        <v>313</v>
      </c>
      <c r="E530" s="410"/>
      <c r="F530" s="410"/>
      <c r="G530" s="410"/>
      <c r="H530" s="410"/>
      <c r="I530" s="410"/>
    </row>
    <row r="531" spans="1:9" ht="15" thickTop="1" thickBot="1">
      <c r="A531" s="409"/>
      <c r="B531" s="409"/>
      <c r="C531" s="409"/>
      <c r="D531" s="94"/>
      <c r="E531" s="410"/>
      <c r="F531" s="410"/>
      <c r="G531" s="410"/>
      <c r="H531" s="410"/>
      <c r="I531" s="410"/>
    </row>
    <row r="532" spans="1:9" ht="15" thickTop="1" thickBot="1">
      <c r="A532" s="409"/>
      <c r="B532" s="409"/>
      <c r="C532" s="409"/>
      <c r="D532" s="94"/>
      <c r="E532" s="410" t="s">
        <v>1080</v>
      </c>
      <c r="F532" s="410"/>
      <c r="G532" s="410"/>
      <c r="H532" s="410"/>
      <c r="I532" s="410"/>
    </row>
    <row r="533" spans="1:9" ht="15" thickTop="1" thickBot="1"/>
    <row r="534" spans="1:9" ht="18" thickTop="1" thickBot="1">
      <c r="A534" s="406" t="s">
        <v>1066</v>
      </c>
      <c r="B534" s="407"/>
      <c r="C534" s="407"/>
      <c r="D534" s="407"/>
      <c r="E534" s="407"/>
      <c r="F534" s="407"/>
      <c r="G534" s="407"/>
      <c r="H534" s="407"/>
      <c r="I534" s="408"/>
    </row>
    <row r="535" spans="1:9" ht="15" thickTop="1" thickBot="1">
      <c r="A535" s="409"/>
      <c r="B535" s="409"/>
      <c r="C535" s="409"/>
      <c r="D535" s="94" t="s">
        <v>310</v>
      </c>
      <c r="E535" s="410" t="s">
        <v>1068</v>
      </c>
      <c r="F535" s="410"/>
      <c r="G535" s="410"/>
      <c r="H535" s="410"/>
      <c r="I535" s="410"/>
    </row>
    <row r="536" spans="1:9" ht="15" thickTop="1" thickBot="1">
      <c r="A536" s="409"/>
      <c r="B536" s="409"/>
      <c r="C536" s="409"/>
      <c r="D536" s="94"/>
      <c r="E536" s="410"/>
      <c r="F536" s="410"/>
      <c r="G536" s="410"/>
      <c r="H536" s="410"/>
      <c r="I536" s="410"/>
    </row>
    <row r="537" spans="1:9" ht="15" thickTop="1" thickBot="1">
      <c r="A537" s="409"/>
      <c r="B537" s="409"/>
      <c r="C537" s="409"/>
      <c r="D537" s="94" t="s">
        <v>311</v>
      </c>
      <c r="E537" s="410" t="s">
        <v>1067</v>
      </c>
      <c r="F537" s="410"/>
      <c r="G537" s="410"/>
      <c r="H537" s="410"/>
      <c r="I537" s="410"/>
    </row>
    <row r="538" spans="1:9" ht="15" thickTop="1" thickBot="1">
      <c r="A538" s="409"/>
      <c r="B538" s="409"/>
      <c r="C538" s="409"/>
      <c r="D538" s="94"/>
      <c r="E538" s="410"/>
      <c r="F538" s="410"/>
      <c r="G538" s="410"/>
      <c r="H538" s="410"/>
      <c r="I538" s="410"/>
    </row>
    <row r="539" spans="1:9" ht="15" thickTop="1" thickBot="1">
      <c r="A539" s="409"/>
      <c r="B539" s="409"/>
      <c r="C539" s="409"/>
      <c r="D539" s="94" t="s">
        <v>313</v>
      </c>
      <c r="E539" s="410" t="s">
        <v>1069</v>
      </c>
      <c r="F539" s="410"/>
      <c r="G539" s="410"/>
      <c r="H539" s="410"/>
      <c r="I539" s="410"/>
    </row>
    <row r="540" spans="1:9" ht="15" thickTop="1" thickBot="1">
      <c r="A540" s="409"/>
      <c r="B540" s="409"/>
      <c r="C540" s="409"/>
      <c r="D540" s="94"/>
      <c r="E540" s="410"/>
      <c r="F540" s="410"/>
      <c r="G540" s="410"/>
      <c r="H540" s="410"/>
      <c r="I540" s="410"/>
    </row>
    <row r="541" spans="1:9" ht="15" thickTop="1" thickBot="1">
      <c r="A541" s="409"/>
      <c r="B541" s="409"/>
      <c r="C541" s="409"/>
      <c r="D541" s="94"/>
      <c r="E541" s="410" t="s">
        <v>1075</v>
      </c>
      <c r="F541" s="410"/>
      <c r="G541" s="410"/>
      <c r="H541" s="410"/>
      <c r="I541" s="410"/>
    </row>
    <row r="542" spans="1:9" ht="15" thickTop="1" thickBot="1"/>
    <row r="543" spans="1:9" ht="18" thickTop="1" thickBot="1">
      <c r="A543" s="406" t="s">
        <v>1315</v>
      </c>
      <c r="B543" s="407"/>
      <c r="C543" s="407"/>
      <c r="D543" s="407"/>
      <c r="E543" s="407"/>
      <c r="F543" s="407"/>
      <c r="G543" s="407"/>
      <c r="H543" s="407"/>
      <c r="I543" s="408"/>
    </row>
    <row r="544" spans="1:9" ht="15" thickTop="1" thickBot="1">
      <c r="A544" s="409"/>
      <c r="B544" s="409"/>
      <c r="C544" s="409"/>
      <c r="D544" s="98" t="s">
        <v>310</v>
      </c>
      <c r="E544" s="410" t="s">
        <v>1316</v>
      </c>
      <c r="F544" s="410"/>
      <c r="G544" s="410"/>
      <c r="H544" s="410"/>
      <c r="I544" s="410"/>
    </row>
    <row r="545" spans="1:9" ht="15" thickTop="1" thickBot="1">
      <c r="A545" s="409"/>
      <c r="B545" s="409"/>
      <c r="C545" s="409"/>
      <c r="D545" s="98"/>
      <c r="E545" s="410"/>
      <c r="F545" s="410"/>
      <c r="G545" s="410"/>
      <c r="H545" s="410"/>
      <c r="I545" s="410"/>
    </row>
    <row r="546" spans="1:9" ht="15" thickTop="1" thickBot="1">
      <c r="A546" s="409"/>
      <c r="B546" s="409"/>
      <c r="C546" s="409"/>
      <c r="D546" s="98" t="s">
        <v>311</v>
      </c>
      <c r="E546" s="410" t="s">
        <v>1317</v>
      </c>
      <c r="F546" s="410"/>
      <c r="G546" s="410"/>
      <c r="H546" s="410"/>
      <c r="I546" s="410"/>
    </row>
    <row r="547" spans="1:9" ht="15" thickTop="1" thickBot="1">
      <c r="A547" s="409"/>
      <c r="B547" s="409"/>
      <c r="C547" s="409"/>
      <c r="D547" s="98"/>
      <c r="E547" s="410"/>
      <c r="F547" s="410"/>
      <c r="G547" s="410"/>
      <c r="H547" s="410"/>
      <c r="I547" s="410"/>
    </row>
    <row r="548" spans="1:9" ht="15" thickTop="1" thickBot="1">
      <c r="A548" s="409"/>
      <c r="B548" s="409"/>
      <c r="C548" s="409"/>
      <c r="D548" s="98" t="s">
        <v>313</v>
      </c>
      <c r="E548" s="410"/>
      <c r="F548" s="410"/>
      <c r="G548" s="410"/>
      <c r="H548" s="410"/>
      <c r="I548" s="410"/>
    </row>
    <row r="549" spans="1:9" ht="15" thickTop="1" thickBot="1">
      <c r="A549" s="409"/>
      <c r="B549" s="409"/>
      <c r="C549" s="409"/>
      <c r="D549" s="98"/>
      <c r="E549" s="410"/>
      <c r="F549" s="410"/>
      <c r="G549" s="410"/>
      <c r="H549" s="410"/>
      <c r="I549" s="410"/>
    </row>
    <row r="550" spans="1:9" ht="15" thickTop="1" thickBot="1">
      <c r="A550" s="409"/>
      <c r="B550" s="409"/>
      <c r="C550" s="409"/>
      <c r="D550" s="98"/>
      <c r="E550" s="410" t="s">
        <v>1472</v>
      </c>
      <c r="F550" s="410"/>
      <c r="G550" s="410"/>
      <c r="H550" s="410"/>
      <c r="I550" s="410"/>
    </row>
    <row r="551" spans="1:9" ht="15" thickTop="1" thickBot="1"/>
    <row r="552" spans="1:9" ht="18" thickTop="1" thickBot="1">
      <c r="A552" s="406" t="s">
        <v>1083</v>
      </c>
      <c r="B552" s="407"/>
      <c r="C552" s="407"/>
      <c r="D552" s="407"/>
      <c r="E552" s="407"/>
      <c r="F552" s="407"/>
      <c r="G552" s="407"/>
      <c r="H552" s="407"/>
      <c r="I552" s="408"/>
    </row>
    <row r="553" spans="1:9" ht="15" thickTop="1" thickBot="1">
      <c r="A553" s="409"/>
      <c r="B553" s="409"/>
      <c r="C553" s="409"/>
      <c r="D553" s="94" t="s">
        <v>310</v>
      </c>
      <c r="E553" s="410" t="s">
        <v>1082</v>
      </c>
      <c r="F553" s="410"/>
      <c r="G553" s="410"/>
      <c r="H553" s="410"/>
      <c r="I553" s="410"/>
    </row>
    <row r="554" spans="1:9" ht="15" thickTop="1" thickBot="1">
      <c r="A554" s="409"/>
      <c r="B554" s="409"/>
      <c r="C554" s="409"/>
      <c r="D554" s="94"/>
      <c r="E554" s="410"/>
      <c r="F554" s="410"/>
      <c r="G554" s="410"/>
      <c r="H554" s="410"/>
      <c r="I554" s="410"/>
    </row>
    <row r="555" spans="1:9" ht="15" thickTop="1" thickBot="1">
      <c r="A555" s="409"/>
      <c r="B555" s="409"/>
      <c r="C555" s="409"/>
      <c r="D555" s="94" t="s">
        <v>311</v>
      </c>
      <c r="E555" s="410" t="s">
        <v>1084</v>
      </c>
      <c r="F555" s="410"/>
      <c r="G555" s="410"/>
      <c r="H555" s="410"/>
      <c r="I555" s="410"/>
    </row>
    <row r="556" spans="1:9" ht="15" thickTop="1" thickBot="1">
      <c r="A556" s="409"/>
      <c r="B556" s="409"/>
      <c r="C556" s="409"/>
      <c r="D556" s="94"/>
      <c r="E556" s="410"/>
      <c r="F556" s="410"/>
      <c r="G556" s="410"/>
      <c r="H556" s="410"/>
      <c r="I556" s="410"/>
    </row>
    <row r="557" spans="1:9" ht="15" thickTop="1" thickBot="1">
      <c r="A557" s="409"/>
      <c r="B557" s="409"/>
      <c r="C557" s="409"/>
      <c r="D557" s="94" t="s">
        <v>313</v>
      </c>
      <c r="E557" s="410"/>
      <c r="F557" s="410"/>
      <c r="G557" s="410"/>
      <c r="H557" s="410"/>
      <c r="I557" s="410"/>
    </row>
    <row r="558" spans="1:9" ht="15" thickTop="1" thickBot="1">
      <c r="A558" s="409"/>
      <c r="B558" s="409"/>
      <c r="C558" s="409"/>
      <c r="D558" s="94"/>
      <c r="E558" s="410"/>
      <c r="F558" s="410"/>
      <c r="G558" s="410"/>
      <c r="H558" s="410"/>
      <c r="I558" s="410"/>
    </row>
    <row r="559" spans="1:9" ht="15" thickTop="1" thickBot="1">
      <c r="A559" s="409"/>
      <c r="B559" s="409"/>
      <c r="C559" s="409"/>
      <c r="D559" s="94"/>
      <c r="E559" s="410"/>
      <c r="F559" s="410"/>
      <c r="G559" s="410"/>
      <c r="H559" s="410"/>
      <c r="I559" s="410"/>
    </row>
    <row r="560" spans="1:9" ht="15" thickTop="1" thickBot="1"/>
    <row r="561" spans="1:9" ht="18" thickTop="1" thickBot="1">
      <c r="A561" s="406" t="s">
        <v>1471</v>
      </c>
      <c r="B561" s="407"/>
      <c r="C561" s="407"/>
      <c r="D561" s="407"/>
      <c r="E561" s="407"/>
      <c r="F561" s="407"/>
      <c r="G561" s="407"/>
      <c r="H561" s="407"/>
      <c r="I561" s="408"/>
    </row>
    <row r="562" spans="1:9" ht="15" thickTop="1" thickBot="1">
      <c r="A562" s="409"/>
      <c r="B562" s="409"/>
      <c r="C562" s="409"/>
      <c r="D562" s="94" t="s">
        <v>310</v>
      </c>
      <c r="E562" s="410" t="s">
        <v>1071</v>
      </c>
      <c r="F562" s="410"/>
      <c r="G562" s="410"/>
      <c r="H562" s="410"/>
      <c r="I562" s="410"/>
    </row>
    <row r="563" spans="1:9" ht="15" thickTop="1" thickBot="1">
      <c r="A563" s="409"/>
      <c r="B563" s="409"/>
      <c r="C563" s="409"/>
      <c r="D563" s="94"/>
      <c r="E563" s="410"/>
      <c r="F563" s="410"/>
      <c r="G563" s="410"/>
      <c r="H563" s="410"/>
      <c r="I563" s="410"/>
    </row>
    <row r="564" spans="1:9" ht="15" thickTop="1" thickBot="1">
      <c r="A564" s="409"/>
      <c r="B564" s="409"/>
      <c r="C564" s="409"/>
      <c r="D564" s="94" t="s">
        <v>311</v>
      </c>
      <c r="E564" s="410" t="s">
        <v>1070</v>
      </c>
      <c r="F564" s="410"/>
      <c r="G564" s="410"/>
      <c r="H564" s="410"/>
      <c r="I564" s="410"/>
    </row>
    <row r="565" spans="1:9" ht="15" thickTop="1" thickBot="1">
      <c r="A565" s="409"/>
      <c r="B565" s="409"/>
      <c r="C565" s="409"/>
      <c r="D565" s="94"/>
      <c r="E565" s="410"/>
      <c r="F565" s="410"/>
      <c r="G565" s="410"/>
      <c r="H565" s="410"/>
      <c r="I565" s="410"/>
    </row>
    <row r="566" spans="1:9" ht="15" thickTop="1" thickBot="1">
      <c r="A566" s="409"/>
      <c r="B566" s="409"/>
      <c r="C566" s="409"/>
      <c r="D566" s="94" t="s">
        <v>313</v>
      </c>
      <c r="E566" s="410"/>
      <c r="F566" s="410"/>
      <c r="G566" s="410"/>
      <c r="H566" s="410"/>
      <c r="I566" s="410"/>
    </row>
    <row r="567" spans="1:9" ht="15" thickTop="1" thickBot="1">
      <c r="A567" s="409"/>
      <c r="B567" s="409"/>
      <c r="C567" s="409"/>
      <c r="D567" s="94"/>
      <c r="E567" s="410"/>
      <c r="F567" s="410"/>
      <c r="G567" s="410"/>
      <c r="H567" s="410"/>
      <c r="I567" s="410"/>
    </row>
    <row r="568" spans="1:9" ht="15" thickTop="1" thickBot="1">
      <c r="A568" s="409"/>
      <c r="B568" s="409"/>
      <c r="C568" s="409"/>
      <c r="D568" s="94"/>
      <c r="E568" s="410" t="s">
        <v>1076</v>
      </c>
      <c r="F568" s="410"/>
      <c r="G568" s="410"/>
      <c r="H568" s="410"/>
      <c r="I568" s="410"/>
    </row>
    <row r="569" spans="1:9" ht="15" thickTop="1" thickBot="1"/>
    <row r="570" spans="1:9" ht="18" thickTop="1" thickBot="1">
      <c r="A570" s="406" t="s">
        <v>1093</v>
      </c>
      <c r="B570" s="407"/>
      <c r="C570" s="407"/>
      <c r="D570" s="407"/>
      <c r="E570" s="407"/>
      <c r="F570" s="407"/>
      <c r="G570" s="407"/>
      <c r="H570" s="407"/>
      <c r="I570" s="408"/>
    </row>
    <row r="571" spans="1:9" ht="15" thickTop="1" thickBot="1">
      <c r="A571" s="409"/>
      <c r="B571" s="409"/>
      <c r="C571" s="409"/>
      <c r="D571" s="94" t="s">
        <v>310</v>
      </c>
      <c r="E571" s="410" t="s">
        <v>1094</v>
      </c>
      <c r="F571" s="410"/>
      <c r="G571" s="410"/>
      <c r="H571" s="410"/>
      <c r="I571" s="410"/>
    </row>
    <row r="572" spans="1:9" ht="15" thickTop="1" thickBot="1">
      <c r="A572" s="409"/>
      <c r="B572" s="409"/>
      <c r="C572" s="409"/>
      <c r="D572" s="94"/>
      <c r="E572" s="410"/>
      <c r="F572" s="410"/>
      <c r="G572" s="410"/>
      <c r="H572" s="410"/>
      <c r="I572" s="410"/>
    </row>
    <row r="573" spans="1:9" ht="15" thickTop="1" thickBot="1">
      <c r="A573" s="409"/>
      <c r="B573" s="409"/>
      <c r="C573" s="409"/>
      <c r="D573" s="94" t="s">
        <v>311</v>
      </c>
      <c r="E573" s="410" t="s">
        <v>1095</v>
      </c>
      <c r="F573" s="410"/>
      <c r="G573" s="410"/>
      <c r="H573" s="410"/>
      <c r="I573" s="410"/>
    </row>
    <row r="574" spans="1:9" ht="15" thickTop="1" thickBot="1">
      <c r="A574" s="409"/>
      <c r="B574" s="409"/>
      <c r="C574" s="409"/>
      <c r="D574" s="94"/>
      <c r="E574" s="410"/>
      <c r="F574" s="410"/>
      <c r="G574" s="410"/>
      <c r="H574" s="410"/>
      <c r="I574" s="410"/>
    </row>
    <row r="575" spans="1:9" ht="15" thickTop="1" thickBot="1">
      <c r="A575" s="409"/>
      <c r="B575" s="409"/>
      <c r="C575" s="409"/>
      <c r="D575" s="94" t="s">
        <v>313</v>
      </c>
      <c r="E575" s="410"/>
      <c r="F575" s="410"/>
      <c r="G575" s="410"/>
      <c r="H575" s="410"/>
      <c r="I575" s="410"/>
    </row>
    <row r="576" spans="1:9" ht="15" thickTop="1" thickBot="1">
      <c r="A576" s="409"/>
      <c r="B576" s="409"/>
      <c r="C576" s="409"/>
      <c r="D576" s="94"/>
      <c r="E576" s="410"/>
      <c r="F576" s="410"/>
      <c r="G576" s="410"/>
      <c r="H576" s="410"/>
      <c r="I576" s="410"/>
    </row>
    <row r="577" spans="1:9" ht="15" thickTop="1" thickBot="1">
      <c r="A577" s="409"/>
      <c r="B577" s="409"/>
      <c r="C577" s="409"/>
      <c r="D577" s="94"/>
      <c r="E577" s="410" t="s">
        <v>1096</v>
      </c>
      <c r="F577" s="410"/>
      <c r="G577" s="410"/>
      <c r="H577" s="410"/>
      <c r="I577" s="410"/>
    </row>
    <row r="578" spans="1:9" ht="15" thickTop="1" thickBot="1"/>
    <row r="579" spans="1:9" ht="18" thickTop="1" thickBot="1">
      <c r="A579" s="406" t="s">
        <v>1085</v>
      </c>
      <c r="B579" s="407"/>
      <c r="C579" s="407"/>
      <c r="D579" s="407"/>
      <c r="E579" s="407"/>
      <c r="F579" s="407"/>
      <c r="G579" s="407"/>
      <c r="H579" s="407"/>
      <c r="I579" s="408"/>
    </row>
    <row r="580" spans="1:9" ht="15" thickTop="1" thickBot="1">
      <c r="A580" s="409"/>
      <c r="B580" s="409"/>
      <c r="C580" s="409"/>
      <c r="D580" s="94" t="s">
        <v>310</v>
      </c>
      <c r="E580" s="410" t="s">
        <v>1086</v>
      </c>
      <c r="F580" s="410"/>
      <c r="G580" s="410"/>
      <c r="H580" s="410"/>
      <c r="I580" s="410"/>
    </row>
    <row r="581" spans="1:9" ht="15" thickTop="1" thickBot="1">
      <c r="A581" s="409"/>
      <c r="B581" s="409"/>
      <c r="C581" s="409"/>
      <c r="D581" s="94"/>
      <c r="E581" s="410"/>
      <c r="F581" s="410"/>
      <c r="G581" s="410"/>
      <c r="H581" s="410"/>
      <c r="I581" s="410"/>
    </row>
    <row r="582" spans="1:9" ht="15" thickTop="1" thickBot="1">
      <c r="A582" s="409"/>
      <c r="B582" s="409"/>
      <c r="C582" s="409"/>
      <c r="D582" s="94" t="s">
        <v>311</v>
      </c>
      <c r="E582" s="410" t="s">
        <v>1087</v>
      </c>
      <c r="F582" s="410"/>
      <c r="G582" s="410"/>
      <c r="H582" s="410"/>
      <c r="I582" s="410"/>
    </row>
    <row r="583" spans="1:9" ht="15" thickTop="1" thickBot="1">
      <c r="A583" s="409"/>
      <c r="B583" s="409"/>
      <c r="C583" s="409"/>
      <c r="D583" s="94"/>
      <c r="E583" s="410"/>
      <c r="F583" s="410"/>
      <c r="G583" s="410"/>
      <c r="H583" s="410"/>
      <c r="I583" s="410"/>
    </row>
    <row r="584" spans="1:9" ht="15" thickTop="1" thickBot="1">
      <c r="A584" s="409"/>
      <c r="B584" s="409"/>
      <c r="C584" s="409"/>
      <c r="D584" s="94" t="s">
        <v>313</v>
      </c>
      <c r="E584" s="410"/>
      <c r="F584" s="410"/>
      <c r="G584" s="410"/>
      <c r="H584" s="410"/>
      <c r="I584" s="410"/>
    </row>
    <row r="585" spans="1:9" ht="15" thickTop="1" thickBot="1">
      <c r="A585" s="409"/>
      <c r="B585" s="409"/>
      <c r="C585" s="409"/>
      <c r="D585" s="94"/>
      <c r="E585" s="410"/>
      <c r="F585" s="410"/>
      <c r="G585" s="410"/>
      <c r="H585" s="410"/>
      <c r="I585" s="410"/>
    </row>
    <row r="586" spans="1:9" ht="15" thickTop="1" thickBot="1">
      <c r="A586" s="409"/>
      <c r="B586" s="409"/>
      <c r="C586" s="409"/>
      <c r="D586" s="94"/>
      <c r="E586" s="410" t="s">
        <v>1088</v>
      </c>
      <c r="F586" s="410"/>
      <c r="G586" s="410"/>
      <c r="H586" s="410"/>
      <c r="I586" s="410"/>
    </row>
    <row r="587" spans="1:9" ht="15" thickTop="1" thickBot="1"/>
    <row r="588" spans="1:9" ht="18" thickTop="1" thickBot="1">
      <c r="A588" s="406" t="s">
        <v>1089</v>
      </c>
      <c r="B588" s="407"/>
      <c r="C588" s="407"/>
      <c r="D588" s="407"/>
      <c r="E588" s="407"/>
      <c r="F588" s="407"/>
      <c r="G588" s="407"/>
      <c r="H588" s="407"/>
      <c r="I588" s="408"/>
    </row>
    <row r="589" spans="1:9" ht="15" thickTop="1" thickBot="1">
      <c r="A589" s="409"/>
      <c r="B589" s="409"/>
      <c r="C589" s="409"/>
      <c r="D589" s="94" t="s">
        <v>310</v>
      </c>
      <c r="E589" s="410" t="s">
        <v>1091</v>
      </c>
      <c r="F589" s="410"/>
      <c r="G589" s="410"/>
      <c r="H589" s="410"/>
      <c r="I589" s="410"/>
    </row>
    <row r="590" spans="1:9" ht="15" thickTop="1" thickBot="1">
      <c r="A590" s="409"/>
      <c r="B590" s="409"/>
      <c r="C590" s="409"/>
      <c r="D590" s="94"/>
      <c r="E590" s="410"/>
      <c r="F590" s="410"/>
      <c r="G590" s="410"/>
      <c r="H590" s="410"/>
      <c r="I590" s="410"/>
    </row>
    <row r="591" spans="1:9" ht="15" thickTop="1" thickBot="1">
      <c r="A591" s="409"/>
      <c r="B591" s="409"/>
      <c r="C591" s="409"/>
      <c r="D591" s="94" t="s">
        <v>311</v>
      </c>
      <c r="E591" s="410" t="s">
        <v>1090</v>
      </c>
      <c r="F591" s="410"/>
      <c r="G591" s="410"/>
      <c r="H591" s="410"/>
      <c r="I591" s="410"/>
    </row>
    <row r="592" spans="1:9" ht="15" thickTop="1" thickBot="1">
      <c r="A592" s="409"/>
      <c r="B592" s="409"/>
      <c r="C592" s="409"/>
      <c r="D592" s="94"/>
      <c r="E592" s="410"/>
      <c r="F592" s="410"/>
      <c r="G592" s="410"/>
      <c r="H592" s="410"/>
      <c r="I592" s="410"/>
    </row>
    <row r="593" spans="1:9" ht="15" thickTop="1" thickBot="1">
      <c r="A593" s="409"/>
      <c r="B593" s="409"/>
      <c r="C593" s="409"/>
      <c r="D593" s="94" t="s">
        <v>313</v>
      </c>
      <c r="E593" s="410"/>
      <c r="F593" s="410"/>
      <c r="G593" s="410"/>
      <c r="H593" s="410"/>
      <c r="I593" s="410"/>
    </row>
    <row r="594" spans="1:9" ht="15" thickTop="1" thickBot="1">
      <c r="A594" s="409"/>
      <c r="B594" s="409"/>
      <c r="C594" s="409"/>
      <c r="D594" s="94"/>
      <c r="E594" s="410"/>
      <c r="F594" s="410"/>
      <c r="G594" s="410"/>
      <c r="H594" s="410"/>
      <c r="I594" s="410"/>
    </row>
    <row r="595" spans="1:9" ht="15" thickTop="1" thickBot="1">
      <c r="A595" s="409"/>
      <c r="B595" s="409"/>
      <c r="C595" s="409"/>
      <c r="D595" s="94"/>
      <c r="E595" s="410" t="s">
        <v>1092</v>
      </c>
      <c r="F595" s="410"/>
      <c r="G595" s="410"/>
      <c r="H595" s="410"/>
      <c r="I595" s="410"/>
    </row>
    <row r="596" spans="1:9" ht="15" thickTop="1" thickBot="1"/>
    <row r="597" spans="1:9" ht="18" thickTop="1" thickBot="1">
      <c r="A597" s="406" t="s">
        <v>842</v>
      </c>
      <c r="B597" s="407"/>
      <c r="C597" s="407"/>
      <c r="D597" s="407"/>
      <c r="E597" s="407"/>
      <c r="F597" s="407"/>
      <c r="G597" s="407"/>
      <c r="H597" s="407"/>
      <c r="I597" s="408"/>
    </row>
    <row r="598" spans="1:9" ht="15" thickTop="1" thickBot="1">
      <c r="A598" s="409"/>
      <c r="B598" s="409"/>
      <c r="C598" s="409"/>
      <c r="D598" s="71" t="s">
        <v>310</v>
      </c>
      <c r="E598" s="410" t="s">
        <v>844</v>
      </c>
      <c r="F598" s="410"/>
      <c r="G598" s="410"/>
      <c r="H598" s="410"/>
      <c r="I598" s="410"/>
    </row>
    <row r="599" spans="1:9" ht="15" thickTop="1" thickBot="1">
      <c r="A599" s="409"/>
      <c r="B599" s="409"/>
      <c r="C599" s="409"/>
      <c r="D599" s="71" t="s">
        <v>845</v>
      </c>
      <c r="E599" s="410" t="s">
        <v>846</v>
      </c>
      <c r="F599" s="410"/>
      <c r="G599" s="410"/>
      <c r="H599" s="410"/>
      <c r="I599" s="410"/>
    </row>
    <row r="600" spans="1:9" ht="15" thickTop="1" thickBot="1">
      <c r="A600" s="409"/>
      <c r="B600" s="409"/>
      <c r="C600" s="409"/>
      <c r="D600" s="71" t="s">
        <v>311</v>
      </c>
      <c r="E600" s="410" t="s">
        <v>843</v>
      </c>
      <c r="F600" s="410"/>
      <c r="G600" s="410"/>
      <c r="H600" s="410"/>
      <c r="I600" s="410"/>
    </row>
    <row r="601" spans="1:9" ht="15" thickTop="1" thickBot="1">
      <c r="A601" s="409"/>
      <c r="B601" s="409"/>
      <c r="C601" s="409"/>
      <c r="D601" s="71" t="s">
        <v>576</v>
      </c>
      <c r="E601" s="410"/>
      <c r="F601" s="410"/>
      <c r="G601" s="410"/>
      <c r="H601" s="410"/>
      <c r="I601" s="410"/>
    </row>
    <row r="602" spans="1:9" ht="15" thickTop="1" thickBot="1">
      <c r="A602" s="409"/>
      <c r="B602" s="409"/>
      <c r="C602" s="409"/>
      <c r="D602" s="71" t="s">
        <v>313</v>
      </c>
      <c r="E602" s="410"/>
      <c r="F602" s="410"/>
      <c r="G602" s="410"/>
      <c r="H602" s="410"/>
      <c r="I602" s="410"/>
    </row>
    <row r="603" spans="1:9" ht="15" thickTop="1" thickBot="1">
      <c r="A603" s="409"/>
      <c r="B603" s="409"/>
      <c r="C603" s="409"/>
      <c r="D603" s="71" t="s">
        <v>558</v>
      </c>
      <c r="E603" s="410"/>
      <c r="F603" s="410"/>
      <c r="G603" s="410"/>
      <c r="H603" s="410"/>
      <c r="I603" s="410"/>
    </row>
    <row r="604" spans="1:9" ht="15" thickTop="1" thickBot="1">
      <c r="A604" s="409"/>
      <c r="B604" s="409"/>
      <c r="C604" s="409"/>
      <c r="D604" s="71" t="s">
        <v>319</v>
      </c>
      <c r="E604" s="410"/>
      <c r="F604" s="410"/>
      <c r="G604" s="410"/>
      <c r="H604" s="410"/>
      <c r="I604" s="410"/>
    </row>
    <row r="605" spans="1:9" ht="15" thickTop="1" thickBot="1"/>
    <row r="606" spans="1:9" ht="18" thickTop="1" thickBot="1">
      <c r="A606" s="406"/>
      <c r="B606" s="407"/>
      <c r="C606" s="407"/>
      <c r="D606" s="407"/>
      <c r="E606" s="407"/>
      <c r="F606" s="407"/>
      <c r="G606" s="407"/>
      <c r="H606" s="407"/>
      <c r="I606" s="408"/>
    </row>
    <row r="607" spans="1:9" ht="15" thickTop="1" thickBot="1">
      <c r="A607" s="409"/>
      <c r="B607" s="409"/>
      <c r="C607" s="409"/>
      <c r="D607" s="78" t="s">
        <v>310</v>
      </c>
      <c r="E607" s="410" t="s">
        <v>867</v>
      </c>
      <c r="F607" s="410"/>
      <c r="G607" s="410"/>
      <c r="H607" s="410"/>
      <c r="I607" s="410"/>
    </row>
    <row r="608" spans="1:9" ht="15" thickTop="1" thickBot="1">
      <c r="A608" s="409"/>
      <c r="B608" s="409"/>
      <c r="C608" s="409"/>
      <c r="D608" s="78" t="s">
        <v>845</v>
      </c>
      <c r="E608" s="410"/>
      <c r="F608" s="410"/>
      <c r="G608" s="410"/>
      <c r="H608" s="410"/>
      <c r="I608" s="410"/>
    </row>
    <row r="609" spans="1:9" ht="15" thickTop="1" thickBot="1">
      <c r="A609" s="409"/>
      <c r="B609" s="409"/>
      <c r="C609" s="409"/>
      <c r="D609" s="78" t="s">
        <v>311</v>
      </c>
      <c r="E609" s="410" t="s">
        <v>866</v>
      </c>
      <c r="F609" s="410"/>
      <c r="G609" s="410"/>
      <c r="H609" s="410"/>
      <c r="I609" s="410"/>
    </row>
    <row r="610" spans="1:9" ht="15" thickTop="1" thickBot="1">
      <c r="A610" s="409"/>
      <c r="B610" s="409"/>
      <c r="C610" s="409"/>
      <c r="D610" s="78" t="s">
        <v>576</v>
      </c>
      <c r="E610" s="410" t="s">
        <v>868</v>
      </c>
      <c r="F610" s="410"/>
      <c r="G610" s="410"/>
      <c r="H610" s="410"/>
      <c r="I610" s="410"/>
    </row>
    <row r="611" spans="1:9" ht="15" thickTop="1" thickBot="1">
      <c r="A611" s="409"/>
      <c r="B611" s="409"/>
      <c r="C611" s="409"/>
      <c r="D611" s="78" t="s">
        <v>313</v>
      </c>
      <c r="E611" s="410"/>
      <c r="F611" s="410"/>
      <c r="G611" s="410"/>
      <c r="H611" s="410"/>
      <c r="I611" s="410"/>
    </row>
    <row r="612" spans="1:9" ht="15" thickTop="1" thickBot="1">
      <c r="A612" s="409"/>
      <c r="B612" s="409"/>
      <c r="C612" s="409"/>
      <c r="D612" s="78" t="s">
        <v>558</v>
      </c>
      <c r="E612" s="410"/>
      <c r="F612" s="410"/>
      <c r="G612" s="410"/>
      <c r="H612" s="410"/>
      <c r="I612" s="410"/>
    </row>
    <row r="613" spans="1:9" ht="15" thickTop="1" thickBot="1">
      <c r="A613" s="409"/>
      <c r="B613" s="409"/>
      <c r="C613" s="409"/>
      <c r="D613" s="78" t="s">
        <v>319</v>
      </c>
      <c r="E613" s="410"/>
      <c r="F613" s="410"/>
      <c r="G613" s="410"/>
      <c r="H613" s="410"/>
      <c r="I613" s="410"/>
    </row>
    <row r="614" spans="1:9" ht="15" thickTop="1" thickBot="1"/>
    <row r="615" spans="1:9" ht="18" thickTop="1" thickBot="1">
      <c r="A615" s="406" t="s">
        <v>1318</v>
      </c>
      <c r="B615" s="407"/>
      <c r="C615" s="407"/>
      <c r="D615" s="407"/>
      <c r="E615" s="407"/>
      <c r="F615" s="407"/>
      <c r="G615" s="407"/>
      <c r="H615" s="407"/>
      <c r="I615" s="408"/>
    </row>
    <row r="616" spans="1:9" ht="15" thickTop="1" thickBot="1">
      <c r="A616" s="409"/>
      <c r="B616" s="409"/>
      <c r="C616" s="409"/>
      <c r="D616" s="98" t="s">
        <v>310</v>
      </c>
      <c r="E616" s="410" t="s">
        <v>1406</v>
      </c>
      <c r="F616" s="410"/>
      <c r="G616" s="410"/>
      <c r="H616" s="410"/>
      <c r="I616" s="410"/>
    </row>
    <row r="617" spans="1:9" ht="15" thickTop="1" thickBot="1">
      <c r="A617" s="409"/>
      <c r="B617" s="409"/>
      <c r="C617" s="409"/>
      <c r="D617" s="98"/>
      <c r="E617" s="410"/>
      <c r="F617" s="410"/>
      <c r="G617" s="410"/>
      <c r="H617" s="410"/>
      <c r="I617" s="410"/>
    </row>
    <row r="618" spans="1:9" ht="15" thickTop="1" thickBot="1">
      <c r="A618" s="409"/>
      <c r="B618" s="409"/>
      <c r="C618" s="409"/>
      <c r="D618" s="98" t="s">
        <v>311</v>
      </c>
      <c r="E618" s="410"/>
      <c r="F618" s="410"/>
      <c r="G618" s="410"/>
      <c r="H618" s="410"/>
      <c r="I618" s="410"/>
    </row>
    <row r="619" spans="1:9" ht="15" thickTop="1" thickBot="1">
      <c r="A619" s="409"/>
      <c r="B619" s="409"/>
      <c r="C619" s="409"/>
      <c r="D619" s="98"/>
      <c r="E619" s="410"/>
      <c r="F619" s="410"/>
      <c r="G619" s="410"/>
      <c r="H619" s="410"/>
      <c r="I619" s="410"/>
    </row>
    <row r="620" spans="1:9" ht="15" thickTop="1" thickBot="1">
      <c r="A620" s="409"/>
      <c r="B620" s="409"/>
      <c r="C620" s="409"/>
      <c r="D620" s="98" t="s">
        <v>313</v>
      </c>
      <c r="E620" s="410"/>
      <c r="F620" s="410"/>
      <c r="G620" s="410"/>
      <c r="H620" s="410"/>
      <c r="I620" s="410"/>
    </row>
    <row r="621" spans="1:9" ht="15" thickTop="1" thickBot="1">
      <c r="A621" s="409"/>
      <c r="B621" s="409"/>
      <c r="C621" s="409"/>
      <c r="D621" s="98"/>
      <c r="E621" s="410"/>
      <c r="F621" s="410"/>
      <c r="G621" s="410"/>
      <c r="H621" s="410"/>
      <c r="I621" s="410"/>
    </row>
    <row r="622" spans="1:9" ht="15" thickTop="1" thickBot="1">
      <c r="A622" s="409"/>
      <c r="B622" s="409"/>
      <c r="C622" s="409"/>
      <c r="D622" s="98"/>
      <c r="E622" s="410"/>
      <c r="F622" s="410"/>
      <c r="G622" s="410"/>
      <c r="H622" s="410"/>
      <c r="I622" s="410"/>
    </row>
    <row r="623" spans="1:9" ht="15" thickTop="1" thickBot="1"/>
    <row r="624" spans="1:9" ht="18" thickTop="1" thickBot="1">
      <c r="A624" s="406" t="s">
        <v>1318</v>
      </c>
      <c r="B624" s="407"/>
      <c r="C624" s="407"/>
      <c r="D624" s="407"/>
      <c r="E624" s="407"/>
      <c r="F624" s="407"/>
      <c r="G624" s="407"/>
      <c r="H624" s="407"/>
      <c r="I624" s="408"/>
    </row>
    <row r="625" spans="1:9" ht="15" thickTop="1" thickBot="1">
      <c r="A625" s="409"/>
      <c r="B625" s="409"/>
      <c r="C625" s="409"/>
      <c r="D625" s="98" t="s">
        <v>310</v>
      </c>
      <c r="E625" s="410" t="s">
        <v>1320</v>
      </c>
      <c r="F625" s="410"/>
      <c r="G625" s="410"/>
      <c r="H625" s="410"/>
      <c r="I625" s="410"/>
    </row>
    <row r="626" spans="1:9" ht="15" thickTop="1" thickBot="1">
      <c r="A626" s="409"/>
      <c r="B626" s="409"/>
      <c r="C626" s="409"/>
      <c r="D626" s="98"/>
      <c r="E626" s="410"/>
      <c r="F626" s="410"/>
      <c r="G626" s="410"/>
      <c r="H626" s="410"/>
      <c r="I626" s="410"/>
    </row>
    <row r="627" spans="1:9" ht="15" thickTop="1" thickBot="1">
      <c r="A627" s="409"/>
      <c r="B627" s="409"/>
      <c r="C627" s="409"/>
      <c r="D627" s="98" t="s">
        <v>311</v>
      </c>
      <c r="E627" s="410" t="s">
        <v>1319</v>
      </c>
      <c r="F627" s="410"/>
      <c r="G627" s="410"/>
      <c r="H627" s="410"/>
      <c r="I627" s="410"/>
    </row>
    <row r="628" spans="1:9" ht="15" thickTop="1" thickBot="1">
      <c r="A628" s="409"/>
      <c r="B628" s="409"/>
      <c r="C628" s="409"/>
      <c r="D628" s="98"/>
      <c r="E628" s="410"/>
      <c r="F628" s="410"/>
      <c r="G628" s="410"/>
      <c r="H628" s="410"/>
      <c r="I628" s="410"/>
    </row>
    <row r="629" spans="1:9" ht="15" thickTop="1" thickBot="1">
      <c r="A629" s="409"/>
      <c r="B629" s="409"/>
      <c r="C629" s="409"/>
      <c r="D629" s="98" t="s">
        <v>313</v>
      </c>
      <c r="E629" s="410"/>
      <c r="F629" s="410"/>
      <c r="G629" s="410"/>
      <c r="H629" s="410"/>
      <c r="I629" s="410"/>
    </row>
    <row r="630" spans="1:9" ht="15" thickTop="1" thickBot="1">
      <c r="A630" s="409"/>
      <c r="B630" s="409"/>
      <c r="C630" s="409"/>
      <c r="D630" s="98"/>
      <c r="E630" s="410" t="s">
        <v>1470</v>
      </c>
      <c r="F630" s="410"/>
      <c r="G630" s="410"/>
      <c r="H630" s="410"/>
      <c r="I630" s="410"/>
    </row>
    <row r="631" spans="1:9" ht="15" thickTop="1" thickBot="1">
      <c r="A631" s="409"/>
      <c r="B631" s="409"/>
      <c r="C631" s="409"/>
      <c r="D631" s="98"/>
      <c r="E631" s="410"/>
      <c r="F631" s="410"/>
      <c r="G631" s="410"/>
      <c r="H631" s="410"/>
      <c r="I631" s="410"/>
    </row>
    <row r="632" spans="1:9" ht="15" thickTop="1" thickBot="1"/>
    <row r="633" spans="1:9" ht="22.5" thickTop="1" thickBot="1">
      <c r="A633" s="415" t="s">
        <v>1188</v>
      </c>
      <c r="B633" s="415"/>
      <c r="C633" s="415"/>
      <c r="D633" s="415"/>
      <c r="E633" s="415"/>
      <c r="F633" s="415"/>
      <c r="G633" s="415"/>
      <c r="H633" s="415"/>
      <c r="I633" s="415"/>
    </row>
    <row r="634" spans="1:9" ht="15" thickTop="1" thickBot="1"/>
    <row r="635" spans="1:9" ht="18" thickTop="1" thickBot="1">
      <c r="A635" s="406" t="s">
        <v>517</v>
      </c>
      <c r="B635" s="407"/>
      <c r="C635" s="407"/>
      <c r="D635" s="407"/>
      <c r="E635" s="407"/>
      <c r="F635" s="407"/>
      <c r="G635" s="407"/>
      <c r="H635" s="407"/>
      <c r="I635" s="408"/>
    </row>
    <row r="636" spans="1:9" ht="15" thickTop="1" thickBot="1">
      <c r="A636" s="409"/>
      <c r="B636" s="409"/>
      <c r="C636" s="409"/>
      <c r="D636" s="36" t="s">
        <v>310</v>
      </c>
      <c r="E636" s="410" t="s">
        <v>518</v>
      </c>
      <c r="F636" s="410"/>
      <c r="G636" s="410"/>
      <c r="H636" s="410"/>
      <c r="I636" s="410"/>
    </row>
    <row r="637" spans="1:9" ht="15" thickTop="1" thickBot="1">
      <c r="A637" s="409"/>
      <c r="B637" s="409"/>
      <c r="C637" s="409"/>
      <c r="D637" s="36" t="s">
        <v>520</v>
      </c>
      <c r="E637" s="410" t="s">
        <v>522</v>
      </c>
      <c r="F637" s="410"/>
      <c r="G637" s="410"/>
      <c r="H637" s="410"/>
      <c r="I637" s="410"/>
    </row>
    <row r="638" spans="1:9" ht="15" thickTop="1" thickBot="1">
      <c r="A638" s="409"/>
      <c r="B638" s="409"/>
      <c r="C638" s="409"/>
      <c r="D638" s="36" t="s">
        <v>311</v>
      </c>
      <c r="E638" s="410" t="s">
        <v>519</v>
      </c>
      <c r="F638" s="410"/>
      <c r="G638" s="410"/>
      <c r="H638" s="410"/>
      <c r="I638" s="410"/>
    </row>
    <row r="639" spans="1:9" ht="15" thickTop="1" thickBot="1">
      <c r="A639" s="409"/>
      <c r="B639" s="409"/>
      <c r="C639" s="409"/>
      <c r="D639" s="36"/>
      <c r="E639" s="410"/>
      <c r="F639" s="410"/>
      <c r="G639" s="410"/>
      <c r="H639" s="410"/>
      <c r="I639" s="410"/>
    </row>
    <row r="640" spans="1:9" ht="15" thickTop="1" thickBot="1">
      <c r="A640" s="409"/>
      <c r="B640" s="409"/>
      <c r="C640" s="409"/>
      <c r="D640" s="36"/>
      <c r="E640" s="410"/>
      <c r="F640" s="410"/>
      <c r="G640" s="410"/>
      <c r="H640" s="410"/>
      <c r="I640" s="410"/>
    </row>
    <row r="641" spans="1:9" ht="15" thickTop="1" thickBot="1">
      <c r="A641" s="409"/>
      <c r="B641" s="409"/>
      <c r="C641" s="409"/>
      <c r="D641" s="36"/>
      <c r="E641" s="410"/>
      <c r="F641" s="410"/>
      <c r="G641" s="410"/>
      <c r="H641" s="410"/>
      <c r="I641" s="410"/>
    </row>
    <row r="642" spans="1:9" ht="15" thickTop="1" thickBot="1">
      <c r="A642" s="409"/>
      <c r="B642" s="409"/>
      <c r="C642" s="409"/>
      <c r="D642" s="36"/>
      <c r="E642" s="410"/>
      <c r="F642" s="410"/>
      <c r="G642" s="410"/>
      <c r="H642" s="410"/>
      <c r="I642" s="410"/>
    </row>
    <row r="643" spans="1:9" ht="15" thickTop="1" thickBot="1"/>
    <row r="644" spans="1:9" ht="18" thickTop="1" thickBot="1">
      <c r="A644" s="406" t="s">
        <v>543</v>
      </c>
      <c r="B644" s="407"/>
      <c r="C644" s="407"/>
      <c r="D644" s="407"/>
      <c r="E644" s="407"/>
      <c r="F644" s="407"/>
      <c r="G644" s="407"/>
      <c r="H644" s="407"/>
      <c r="I644" s="408"/>
    </row>
    <row r="645" spans="1:9" ht="15" thickTop="1" thickBot="1">
      <c r="A645" s="409"/>
      <c r="B645" s="409"/>
      <c r="C645" s="409"/>
      <c r="D645" s="36" t="s">
        <v>310</v>
      </c>
      <c r="E645" s="410" t="s">
        <v>544</v>
      </c>
      <c r="F645" s="410"/>
      <c r="G645" s="410"/>
      <c r="H645" s="410"/>
      <c r="I645" s="410"/>
    </row>
    <row r="646" spans="1:9" ht="15" thickTop="1" thickBot="1">
      <c r="A646" s="409"/>
      <c r="B646" s="409"/>
      <c r="C646" s="409"/>
      <c r="D646" s="36"/>
      <c r="E646" s="410"/>
      <c r="F646" s="410"/>
      <c r="G646" s="410"/>
      <c r="H646" s="410"/>
      <c r="I646" s="410"/>
    </row>
    <row r="647" spans="1:9" ht="15" thickTop="1" thickBot="1">
      <c r="A647" s="409"/>
      <c r="B647" s="409"/>
      <c r="C647" s="409"/>
      <c r="D647" s="36" t="s">
        <v>311</v>
      </c>
      <c r="E647" s="410" t="s">
        <v>512</v>
      </c>
      <c r="F647" s="410"/>
      <c r="G647" s="410"/>
      <c r="H647" s="410"/>
      <c r="I647" s="410"/>
    </row>
    <row r="648" spans="1:9" ht="15" thickTop="1" thickBot="1">
      <c r="A648" s="409"/>
      <c r="B648" s="409"/>
      <c r="C648" s="409"/>
      <c r="D648" s="36"/>
      <c r="E648" s="410"/>
      <c r="F648" s="410"/>
      <c r="G648" s="410"/>
      <c r="H648" s="410"/>
      <c r="I648" s="410"/>
    </row>
    <row r="649" spans="1:9" ht="15" thickTop="1" thickBot="1">
      <c r="A649" s="409"/>
      <c r="B649" s="409"/>
      <c r="C649" s="409"/>
      <c r="D649" s="36"/>
      <c r="E649" s="410"/>
      <c r="F649" s="410"/>
      <c r="G649" s="410"/>
      <c r="H649" s="410"/>
      <c r="I649" s="410"/>
    </row>
    <row r="650" spans="1:9" ht="15" thickTop="1" thickBot="1">
      <c r="A650" s="409"/>
      <c r="B650" s="409"/>
      <c r="C650" s="409"/>
      <c r="D650" s="36"/>
      <c r="E650" s="410"/>
      <c r="F650" s="410"/>
      <c r="G650" s="410"/>
      <c r="H650" s="410"/>
      <c r="I650" s="410"/>
    </row>
    <row r="651" spans="1:9" ht="15" thickTop="1" thickBot="1">
      <c r="A651" s="409"/>
      <c r="B651" s="409"/>
      <c r="C651" s="409"/>
      <c r="D651" s="36"/>
      <c r="E651" s="410"/>
      <c r="F651" s="410"/>
      <c r="G651" s="410"/>
      <c r="H651" s="410"/>
      <c r="I651" s="410"/>
    </row>
    <row r="652" spans="1:9" ht="15" thickTop="1" thickBot="1"/>
    <row r="653" spans="1:9" ht="18" thickTop="1" thickBot="1">
      <c r="A653" s="406" t="s">
        <v>545</v>
      </c>
      <c r="B653" s="407"/>
      <c r="C653" s="407"/>
      <c r="D653" s="407"/>
      <c r="E653" s="407"/>
      <c r="F653" s="407"/>
      <c r="G653" s="407"/>
      <c r="H653" s="407"/>
      <c r="I653" s="408"/>
    </row>
    <row r="654" spans="1:9" ht="15" thickTop="1" thickBot="1">
      <c r="A654" s="409"/>
      <c r="B654" s="409"/>
      <c r="C654" s="409"/>
      <c r="D654" s="36" t="s">
        <v>310</v>
      </c>
      <c r="E654" s="410" t="s">
        <v>546</v>
      </c>
      <c r="F654" s="410"/>
      <c r="G654" s="410"/>
      <c r="H654" s="410"/>
      <c r="I654" s="410"/>
    </row>
    <row r="655" spans="1:9" ht="15" thickTop="1" thickBot="1">
      <c r="A655" s="409"/>
      <c r="B655" s="409"/>
      <c r="C655" s="409"/>
      <c r="D655" s="36"/>
      <c r="E655" s="410"/>
      <c r="F655" s="410"/>
      <c r="G655" s="410"/>
      <c r="H655" s="410"/>
      <c r="I655" s="410"/>
    </row>
    <row r="656" spans="1:9" ht="15" thickTop="1" thickBot="1">
      <c r="A656" s="409"/>
      <c r="B656" s="409"/>
      <c r="C656" s="409"/>
      <c r="D656" s="36" t="s">
        <v>311</v>
      </c>
      <c r="E656" s="410"/>
      <c r="F656" s="410"/>
      <c r="G656" s="410"/>
      <c r="H656" s="410"/>
      <c r="I656" s="410"/>
    </row>
    <row r="657" spans="1:9" ht="15" thickTop="1" thickBot="1">
      <c r="A657" s="409"/>
      <c r="B657" s="409"/>
      <c r="C657" s="409"/>
      <c r="D657" s="36"/>
      <c r="E657" s="410"/>
      <c r="F657" s="410"/>
      <c r="G657" s="410"/>
      <c r="H657" s="410"/>
      <c r="I657" s="410"/>
    </row>
    <row r="658" spans="1:9" ht="15" thickTop="1" thickBot="1">
      <c r="A658" s="409"/>
      <c r="B658" s="409"/>
      <c r="C658" s="409"/>
      <c r="D658" s="36" t="s">
        <v>313</v>
      </c>
      <c r="E658" s="410"/>
      <c r="F658" s="410"/>
      <c r="G658" s="410"/>
      <c r="H658" s="410"/>
      <c r="I658" s="410"/>
    </row>
    <row r="659" spans="1:9" ht="15" thickTop="1" thickBot="1">
      <c r="A659" s="409"/>
      <c r="B659" s="409"/>
      <c r="C659" s="409"/>
      <c r="D659" s="36"/>
      <c r="E659" s="410"/>
      <c r="F659" s="410"/>
      <c r="G659" s="410"/>
      <c r="H659" s="410"/>
      <c r="I659" s="410"/>
    </row>
    <row r="660" spans="1:9" ht="15" thickTop="1" thickBot="1">
      <c r="A660" s="409"/>
      <c r="B660" s="409"/>
      <c r="C660" s="409"/>
      <c r="D660" s="36" t="s">
        <v>319</v>
      </c>
      <c r="E660" s="410"/>
      <c r="F660" s="410"/>
      <c r="G660" s="410"/>
      <c r="H660" s="410"/>
      <c r="I660" s="410"/>
    </row>
    <row r="661" spans="1:9" ht="15" thickTop="1" thickBot="1"/>
    <row r="662" spans="1:9" ht="18" thickTop="1" thickBot="1">
      <c r="A662" s="406" t="s">
        <v>553</v>
      </c>
      <c r="B662" s="407"/>
      <c r="C662" s="407"/>
      <c r="D662" s="407"/>
      <c r="E662" s="407"/>
      <c r="F662" s="407"/>
      <c r="G662" s="407"/>
      <c r="H662" s="407"/>
      <c r="I662" s="408"/>
    </row>
    <row r="663" spans="1:9" ht="15" thickTop="1" thickBot="1">
      <c r="A663" s="409"/>
      <c r="B663" s="409"/>
      <c r="C663" s="409"/>
      <c r="D663" s="36" t="s">
        <v>310</v>
      </c>
      <c r="E663" s="410" t="s">
        <v>555</v>
      </c>
      <c r="F663" s="410"/>
      <c r="G663" s="410"/>
      <c r="H663" s="410"/>
      <c r="I663" s="410"/>
    </row>
    <row r="664" spans="1:9" ht="15" thickTop="1" thickBot="1">
      <c r="A664" s="409"/>
      <c r="B664" s="409"/>
      <c r="C664" s="409"/>
      <c r="D664" s="36"/>
      <c r="E664" s="410"/>
      <c r="F664" s="410"/>
      <c r="G664" s="410"/>
      <c r="H664" s="410"/>
      <c r="I664" s="410"/>
    </row>
    <row r="665" spans="1:9" ht="15" thickTop="1" thickBot="1">
      <c r="A665" s="409"/>
      <c r="B665" s="409"/>
      <c r="C665" s="409"/>
      <c r="D665" s="36" t="s">
        <v>311</v>
      </c>
      <c r="E665" s="410" t="s">
        <v>549</v>
      </c>
      <c r="F665" s="410"/>
      <c r="G665" s="410"/>
      <c r="H665" s="410"/>
      <c r="I665" s="410"/>
    </row>
    <row r="666" spans="1:9" ht="15" thickTop="1" thickBot="1">
      <c r="A666" s="409"/>
      <c r="B666" s="409"/>
      <c r="C666" s="409"/>
      <c r="D666" s="36"/>
      <c r="E666" s="410"/>
      <c r="F666" s="410"/>
      <c r="G666" s="410"/>
      <c r="H666" s="410"/>
      <c r="I666" s="410"/>
    </row>
    <row r="667" spans="1:9" ht="15" thickTop="1" thickBot="1">
      <c r="A667" s="409"/>
      <c r="B667" s="409"/>
      <c r="C667" s="409"/>
      <c r="D667" s="36" t="s">
        <v>313</v>
      </c>
      <c r="E667" s="410"/>
      <c r="F667" s="410"/>
      <c r="G667" s="410"/>
      <c r="H667" s="410"/>
      <c r="I667" s="410"/>
    </row>
    <row r="668" spans="1:9" ht="15" thickTop="1" thickBot="1">
      <c r="A668" s="409"/>
      <c r="B668" s="409"/>
      <c r="C668" s="409"/>
      <c r="D668" s="36"/>
      <c r="E668" s="410"/>
      <c r="F668" s="410"/>
      <c r="G668" s="410"/>
      <c r="H668" s="410"/>
      <c r="I668" s="410"/>
    </row>
    <row r="669" spans="1:9" ht="15" thickTop="1" thickBot="1">
      <c r="A669" s="409"/>
      <c r="B669" s="409"/>
      <c r="C669" s="409"/>
      <c r="D669" s="36" t="s">
        <v>556</v>
      </c>
      <c r="E669" s="410" t="s">
        <v>554</v>
      </c>
      <c r="F669" s="410"/>
      <c r="G669" s="410"/>
      <c r="H669" s="410"/>
      <c r="I669" s="410"/>
    </row>
    <row r="670" spans="1:9" ht="15" thickTop="1" thickBot="1"/>
    <row r="671" spans="1:9" ht="18" thickTop="1" thickBot="1">
      <c r="A671" s="406" t="s">
        <v>526</v>
      </c>
      <c r="B671" s="407"/>
      <c r="C671" s="407"/>
      <c r="D671" s="407"/>
      <c r="E671" s="407"/>
      <c r="F671" s="407"/>
      <c r="G671" s="407"/>
      <c r="H671" s="407"/>
      <c r="I671" s="408"/>
    </row>
    <row r="672" spans="1:9" ht="15" thickTop="1" thickBot="1">
      <c r="A672" s="409"/>
      <c r="B672" s="409"/>
      <c r="C672" s="409"/>
      <c r="D672" s="36" t="s">
        <v>310</v>
      </c>
      <c r="E672" s="410" t="s">
        <v>525</v>
      </c>
      <c r="F672" s="410"/>
      <c r="G672" s="410"/>
      <c r="H672" s="410"/>
      <c r="I672" s="410"/>
    </row>
    <row r="673" spans="1:9" ht="15" thickTop="1" thickBot="1">
      <c r="A673" s="409"/>
      <c r="B673" s="409"/>
      <c r="C673" s="409"/>
      <c r="D673" s="36" t="s">
        <v>520</v>
      </c>
      <c r="E673" s="410" t="s">
        <v>523</v>
      </c>
      <c r="F673" s="410"/>
      <c r="G673" s="410"/>
      <c r="H673" s="410"/>
      <c r="I673" s="410"/>
    </row>
    <row r="674" spans="1:9" ht="15" thickTop="1" thickBot="1">
      <c r="A674" s="409"/>
      <c r="B674" s="409"/>
      <c r="C674" s="409"/>
      <c r="D674" s="36" t="s">
        <v>311</v>
      </c>
      <c r="E674" s="410" t="s">
        <v>524</v>
      </c>
      <c r="F674" s="410"/>
      <c r="G674" s="410"/>
      <c r="H674" s="410"/>
      <c r="I674" s="410"/>
    </row>
    <row r="675" spans="1:9" ht="15" thickTop="1" thickBot="1">
      <c r="A675" s="409"/>
      <c r="B675" s="409"/>
      <c r="C675" s="409"/>
      <c r="D675" s="36"/>
      <c r="E675" s="410"/>
      <c r="F675" s="410"/>
      <c r="G675" s="410"/>
      <c r="H675" s="410"/>
      <c r="I675" s="410"/>
    </row>
    <row r="676" spans="1:9" ht="15" thickTop="1" thickBot="1">
      <c r="A676" s="409"/>
      <c r="B676" s="409"/>
      <c r="C676" s="409"/>
      <c r="D676" s="36"/>
      <c r="E676" s="410"/>
      <c r="F676" s="410"/>
      <c r="G676" s="410"/>
      <c r="H676" s="410"/>
      <c r="I676" s="410"/>
    </row>
    <row r="677" spans="1:9" ht="15" thickTop="1" thickBot="1">
      <c r="A677" s="409"/>
      <c r="B677" s="409"/>
      <c r="C677" s="409"/>
      <c r="D677" s="36"/>
      <c r="E677" s="410"/>
      <c r="F677" s="410"/>
      <c r="G677" s="410"/>
      <c r="H677" s="410"/>
      <c r="I677" s="410"/>
    </row>
    <row r="678" spans="1:9" ht="15" thickTop="1" thickBot="1">
      <c r="A678" s="409"/>
      <c r="B678" s="409"/>
      <c r="C678" s="409"/>
      <c r="D678" s="36"/>
      <c r="E678" s="410"/>
      <c r="F678" s="410"/>
      <c r="G678" s="410"/>
      <c r="H678" s="410"/>
      <c r="I678" s="410"/>
    </row>
    <row r="679" spans="1:9" ht="15" thickTop="1" thickBot="1"/>
    <row r="680" spans="1:9" ht="18" thickTop="1" thickBot="1">
      <c r="A680" s="406"/>
      <c r="B680" s="407"/>
      <c r="C680" s="407"/>
      <c r="D680" s="407"/>
      <c r="E680" s="407"/>
      <c r="F680" s="407"/>
      <c r="G680" s="407"/>
      <c r="H680" s="407"/>
      <c r="I680" s="408"/>
    </row>
    <row r="681" spans="1:9" ht="15" thickTop="1" thickBot="1">
      <c r="A681" s="409"/>
      <c r="B681" s="409"/>
      <c r="C681" s="409"/>
      <c r="D681" s="98" t="s">
        <v>310</v>
      </c>
      <c r="E681" s="410" t="s">
        <v>1401</v>
      </c>
      <c r="F681" s="410"/>
      <c r="G681" s="410"/>
      <c r="H681" s="410"/>
      <c r="I681" s="410"/>
    </row>
    <row r="682" spans="1:9" ht="15" thickTop="1" thickBot="1">
      <c r="A682" s="409"/>
      <c r="B682" s="409"/>
      <c r="C682" s="409"/>
      <c r="D682" s="98"/>
      <c r="E682" s="410"/>
      <c r="F682" s="410"/>
      <c r="G682" s="410"/>
      <c r="H682" s="410"/>
      <c r="I682" s="410"/>
    </row>
    <row r="683" spans="1:9" ht="15" thickTop="1" thickBot="1">
      <c r="A683" s="409"/>
      <c r="B683" s="409"/>
      <c r="C683" s="409"/>
      <c r="D683" s="98" t="s">
        <v>311</v>
      </c>
      <c r="E683" s="410"/>
      <c r="F683" s="410"/>
      <c r="G683" s="410"/>
      <c r="H683" s="410"/>
      <c r="I683" s="410"/>
    </row>
    <row r="684" spans="1:9" ht="15" thickTop="1" thickBot="1">
      <c r="A684" s="409"/>
      <c r="B684" s="409"/>
      <c r="C684" s="409"/>
      <c r="D684" s="98"/>
      <c r="E684" s="410"/>
      <c r="F684" s="410"/>
      <c r="G684" s="410"/>
      <c r="H684" s="410"/>
      <c r="I684" s="410"/>
    </row>
    <row r="685" spans="1:9" ht="15" thickTop="1" thickBot="1">
      <c r="A685" s="409"/>
      <c r="B685" s="409"/>
      <c r="C685" s="409"/>
      <c r="D685" s="98" t="s">
        <v>313</v>
      </c>
      <c r="E685" s="410"/>
      <c r="F685" s="410"/>
      <c r="G685" s="410"/>
      <c r="H685" s="410"/>
      <c r="I685" s="410"/>
    </row>
    <row r="686" spans="1:9" ht="15" thickTop="1" thickBot="1">
      <c r="A686" s="409"/>
      <c r="B686" s="409"/>
      <c r="C686" s="409"/>
      <c r="D686" s="98" t="s">
        <v>1400</v>
      </c>
      <c r="E686" s="418">
        <v>1.4999999999999999E-2</v>
      </c>
      <c r="F686" s="418"/>
      <c r="G686" s="418"/>
      <c r="H686" s="418"/>
      <c r="I686" s="418"/>
    </row>
    <row r="687" spans="1:9" ht="15" thickTop="1" thickBot="1">
      <c r="A687" s="409"/>
      <c r="B687" s="409"/>
      <c r="C687" s="409"/>
      <c r="D687" s="98" t="s">
        <v>1399</v>
      </c>
      <c r="E687" s="416">
        <v>0.05</v>
      </c>
      <c r="F687" s="417"/>
      <c r="G687" s="417"/>
      <c r="H687" s="417"/>
      <c r="I687" s="417"/>
    </row>
    <row r="688" spans="1:9" ht="15" thickTop="1" thickBot="1"/>
    <row r="689" spans="1:9" ht="18" thickTop="1" thickBot="1">
      <c r="A689" s="406" t="s">
        <v>527</v>
      </c>
      <c r="B689" s="407"/>
      <c r="C689" s="407"/>
      <c r="D689" s="407"/>
      <c r="E689" s="407"/>
      <c r="F689" s="407"/>
      <c r="G689" s="407"/>
      <c r="H689" s="407"/>
      <c r="I689" s="408"/>
    </row>
    <row r="690" spans="1:9" ht="15" thickTop="1" thickBot="1">
      <c r="A690" s="409"/>
      <c r="B690" s="409"/>
      <c r="C690" s="409"/>
      <c r="D690" s="36" t="s">
        <v>310</v>
      </c>
      <c r="E690" s="410" t="s">
        <v>528</v>
      </c>
      <c r="F690" s="410"/>
      <c r="G690" s="410"/>
      <c r="H690" s="410"/>
      <c r="I690" s="410"/>
    </row>
    <row r="691" spans="1:9" ht="15" thickTop="1" thickBot="1">
      <c r="A691" s="409"/>
      <c r="B691" s="409"/>
      <c r="C691" s="409"/>
      <c r="D691" s="36" t="s">
        <v>520</v>
      </c>
      <c r="E691" s="410" t="s">
        <v>530</v>
      </c>
      <c r="F691" s="410"/>
      <c r="G691" s="410"/>
      <c r="H691" s="410"/>
      <c r="I691" s="410"/>
    </row>
    <row r="692" spans="1:9" ht="15" thickTop="1" thickBot="1">
      <c r="A692" s="409"/>
      <c r="B692" s="409"/>
      <c r="C692" s="409"/>
      <c r="D692" s="36" t="s">
        <v>311</v>
      </c>
      <c r="E692" s="410" t="s">
        <v>529</v>
      </c>
      <c r="F692" s="410"/>
      <c r="G692" s="410"/>
      <c r="H692" s="410"/>
      <c r="I692" s="410"/>
    </row>
    <row r="693" spans="1:9" ht="15" thickTop="1" thickBot="1">
      <c r="A693" s="409"/>
      <c r="B693" s="409"/>
      <c r="C693" s="409"/>
      <c r="D693" s="36"/>
      <c r="E693" s="410"/>
      <c r="F693" s="410"/>
      <c r="G693" s="410"/>
      <c r="H693" s="410"/>
      <c r="I693" s="410"/>
    </row>
    <row r="694" spans="1:9" ht="15" thickTop="1" thickBot="1">
      <c r="A694" s="409"/>
      <c r="B694" s="409"/>
      <c r="C694" s="409"/>
      <c r="D694" s="36"/>
      <c r="E694" s="410"/>
      <c r="F694" s="410"/>
      <c r="G694" s="410"/>
      <c r="H694" s="410"/>
      <c r="I694" s="410"/>
    </row>
    <row r="695" spans="1:9" ht="15" thickTop="1" thickBot="1">
      <c r="A695" s="409"/>
      <c r="B695" s="409"/>
      <c r="C695" s="409"/>
      <c r="D695" s="36"/>
      <c r="E695" s="410"/>
      <c r="F695" s="410"/>
      <c r="G695" s="410"/>
      <c r="H695" s="410"/>
      <c r="I695" s="410"/>
    </row>
    <row r="696" spans="1:9" ht="15" thickTop="1" thickBot="1">
      <c r="A696" s="409"/>
      <c r="B696" s="409"/>
      <c r="C696" s="409"/>
      <c r="D696" s="36"/>
      <c r="E696" s="410"/>
      <c r="F696" s="410"/>
      <c r="G696" s="410"/>
      <c r="H696" s="410"/>
      <c r="I696" s="410"/>
    </row>
    <row r="697" spans="1:9" ht="15" thickTop="1" thickBot="1"/>
    <row r="698" spans="1:9" ht="18" thickTop="1" thickBot="1">
      <c r="A698" s="406" t="s">
        <v>532</v>
      </c>
      <c r="B698" s="407"/>
      <c r="C698" s="407"/>
      <c r="D698" s="407"/>
      <c r="E698" s="407"/>
      <c r="F698" s="407"/>
      <c r="G698" s="407"/>
      <c r="H698" s="407"/>
      <c r="I698" s="408"/>
    </row>
    <row r="699" spans="1:9" ht="15" thickTop="1" thickBot="1">
      <c r="A699" s="409"/>
      <c r="B699" s="409"/>
      <c r="C699" s="409"/>
      <c r="D699" s="36" t="s">
        <v>310</v>
      </c>
      <c r="E699" s="410" t="s">
        <v>533</v>
      </c>
      <c r="F699" s="410"/>
      <c r="G699" s="410"/>
      <c r="H699" s="410"/>
      <c r="I699" s="410"/>
    </row>
    <row r="700" spans="1:9" ht="15" thickTop="1" thickBot="1">
      <c r="A700" s="409"/>
      <c r="B700" s="409"/>
      <c r="C700" s="409"/>
      <c r="D700" s="36" t="s">
        <v>520</v>
      </c>
      <c r="E700" s="410" t="s">
        <v>535</v>
      </c>
      <c r="F700" s="410"/>
      <c r="G700" s="410"/>
      <c r="H700" s="410"/>
      <c r="I700" s="410"/>
    </row>
    <row r="701" spans="1:9" ht="15" thickTop="1" thickBot="1">
      <c r="A701" s="409"/>
      <c r="B701" s="409"/>
      <c r="C701" s="409"/>
      <c r="D701" s="36" t="s">
        <v>311</v>
      </c>
      <c r="E701" s="410" t="s">
        <v>531</v>
      </c>
      <c r="F701" s="410"/>
      <c r="G701" s="410"/>
      <c r="H701" s="410"/>
      <c r="I701" s="410"/>
    </row>
    <row r="702" spans="1:9" ht="15" thickTop="1" thickBot="1">
      <c r="A702" s="409"/>
      <c r="B702" s="409"/>
      <c r="C702" s="409"/>
      <c r="D702" s="36"/>
      <c r="E702" s="410"/>
      <c r="F702" s="410"/>
      <c r="G702" s="410"/>
      <c r="H702" s="410"/>
      <c r="I702" s="410"/>
    </row>
    <row r="703" spans="1:9" ht="15" thickTop="1" thickBot="1">
      <c r="A703" s="409"/>
      <c r="B703" s="409"/>
      <c r="C703" s="409"/>
      <c r="D703" s="36"/>
      <c r="E703" s="410"/>
      <c r="F703" s="410"/>
      <c r="G703" s="410"/>
      <c r="H703" s="410"/>
      <c r="I703" s="410"/>
    </row>
    <row r="704" spans="1:9" ht="15" thickTop="1" thickBot="1">
      <c r="A704" s="409"/>
      <c r="B704" s="409"/>
      <c r="C704" s="409"/>
      <c r="D704" s="36"/>
      <c r="E704" s="410"/>
      <c r="F704" s="410"/>
      <c r="G704" s="410"/>
      <c r="H704" s="410"/>
      <c r="I704" s="410"/>
    </row>
    <row r="705" spans="1:9" ht="15" thickTop="1" thickBot="1">
      <c r="A705" s="409"/>
      <c r="B705" s="409"/>
      <c r="C705" s="409"/>
      <c r="D705" s="36"/>
      <c r="E705" s="410"/>
      <c r="F705" s="410"/>
      <c r="G705" s="410"/>
      <c r="H705" s="410"/>
      <c r="I705" s="410"/>
    </row>
    <row r="706" spans="1:9" ht="15" thickTop="1" thickBot="1"/>
    <row r="707" spans="1:9" ht="18" thickTop="1" thickBot="1">
      <c r="A707" s="406" t="s">
        <v>547</v>
      </c>
      <c r="B707" s="407"/>
      <c r="C707" s="407"/>
      <c r="D707" s="407"/>
      <c r="E707" s="407"/>
      <c r="F707" s="407"/>
      <c r="G707" s="407"/>
      <c r="H707" s="407"/>
      <c r="I707" s="408"/>
    </row>
    <row r="708" spans="1:9" ht="15" thickTop="1" thickBot="1">
      <c r="A708" s="409"/>
      <c r="B708" s="409"/>
      <c r="C708" s="409"/>
      <c r="D708" s="36" t="s">
        <v>310</v>
      </c>
      <c r="E708" s="410" t="s">
        <v>548</v>
      </c>
      <c r="F708" s="410"/>
      <c r="G708" s="410"/>
      <c r="H708" s="410"/>
      <c r="I708" s="410"/>
    </row>
    <row r="709" spans="1:9" ht="15" thickTop="1" thickBot="1">
      <c r="A709" s="409"/>
      <c r="B709" s="409"/>
      <c r="C709" s="409"/>
      <c r="D709" s="36" t="s">
        <v>520</v>
      </c>
      <c r="E709" s="410" t="s">
        <v>551</v>
      </c>
      <c r="F709" s="410"/>
      <c r="G709" s="410"/>
      <c r="H709" s="410"/>
      <c r="I709" s="410"/>
    </row>
    <row r="710" spans="1:9" ht="15" thickTop="1" thickBot="1">
      <c r="A710" s="409"/>
      <c r="B710" s="409"/>
      <c r="C710" s="409"/>
      <c r="D710" s="36" t="s">
        <v>311</v>
      </c>
      <c r="E710" s="410" t="s">
        <v>549</v>
      </c>
      <c r="F710" s="410"/>
      <c r="G710" s="410"/>
      <c r="H710" s="410"/>
      <c r="I710" s="410"/>
    </row>
    <row r="711" spans="1:9" ht="15" thickTop="1" thickBot="1">
      <c r="A711" s="409"/>
      <c r="B711" s="409"/>
      <c r="C711" s="409"/>
      <c r="D711" s="36"/>
      <c r="E711" s="410"/>
      <c r="F711" s="410"/>
      <c r="G711" s="410"/>
      <c r="H711" s="410"/>
      <c r="I711" s="410"/>
    </row>
    <row r="712" spans="1:9" ht="15" thickTop="1" thickBot="1">
      <c r="A712" s="409"/>
      <c r="B712" s="409"/>
      <c r="C712" s="409"/>
      <c r="D712" s="36" t="s">
        <v>319</v>
      </c>
      <c r="E712" s="410" t="s">
        <v>550</v>
      </c>
      <c r="F712" s="410"/>
      <c r="G712" s="410"/>
      <c r="H712" s="410"/>
      <c r="I712" s="410"/>
    </row>
    <row r="713" spans="1:9" ht="15" thickTop="1" thickBot="1">
      <c r="A713" s="409"/>
      <c r="B713" s="409"/>
      <c r="C713" s="409"/>
      <c r="D713" s="36"/>
      <c r="E713" s="410" t="s">
        <v>552</v>
      </c>
      <c r="F713" s="410"/>
      <c r="G713" s="410"/>
      <c r="H713" s="410"/>
      <c r="I713" s="410"/>
    </row>
    <row r="714" spans="1:9" ht="15" thickTop="1" thickBot="1">
      <c r="A714" s="409"/>
      <c r="B714" s="409"/>
      <c r="C714" s="409"/>
      <c r="D714" s="36"/>
      <c r="E714" s="410"/>
      <c r="F714" s="410"/>
      <c r="G714" s="410"/>
      <c r="H714" s="410"/>
      <c r="I714" s="410"/>
    </row>
    <row r="715" spans="1:9" ht="15" thickTop="1" thickBot="1"/>
    <row r="716" spans="1:9" ht="18" thickTop="1" thickBot="1">
      <c r="A716" s="406" t="s">
        <v>534</v>
      </c>
      <c r="B716" s="407"/>
      <c r="C716" s="407"/>
      <c r="D716" s="407"/>
      <c r="E716" s="407"/>
      <c r="F716" s="407"/>
      <c r="G716" s="407"/>
      <c r="H716" s="407"/>
      <c r="I716" s="408"/>
    </row>
    <row r="717" spans="1:9" ht="15" thickTop="1" thickBot="1">
      <c r="A717" s="409"/>
      <c r="B717" s="409"/>
      <c r="C717" s="409"/>
      <c r="D717" s="36" t="s">
        <v>310</v>
      </c>
      <c r="E717" s="410" t="s">
        <v>538</v>
      </c>
      <c r="F717" s="410"/>
      <c r="G717" s="410"/>
      <c r="H717" s="410"/>
      <c r="I717" s="410"/>
    </row>
    <row r="718" spans="1:9" ht="15" thickTop="1" thickBot="1">
      <c r="A718" s="409"/>
      <c r="B718" s="409"/>
      <c r="C718" s="409"/>
      <c r="D718" s="36" t="s">
        <v>520</v>
      </c>
      <c r="E718" s="410" t="s">
        <v>537</v>
      </c>
      <c r="F718" s="410"/>
      <c r="G718" s="410"/>
      <c r="H718" s="410"/>
      <c r="I718" s="410"/>
    </row>
    <row r="719" spans="1:9" ht="15" thickTop="1" thickBot="1">
      <c r="A719" s="409"/>
      <c r="B719" s="409"/>
      <c r="C719" s="409"/>
      <c r="D719" s="36" t="s">
        <v>311</v>
      </c>
      <c r="E719" s="410" t="s">
        <v>536</v>
      </c>
      <c r="F719" s="410"/>
      <c r="G719" s="410"/>
      <c r="H719" s="410"/>
      <c r="I719" s="410"/>
    </row>
    <row r="720" spans="1:9" ht="15" thickTop="1" thickBot="1">
      <c r="A720" s="409"/>
      <c r="B720" s="409"/>
      <c r="C720" s="409"/>
      <c r="D720" s="36" t="s">
        <v>539</v>
      </c>
      <c r="E720" s="410" t="s">
        <v>513</v>
      </c>
      <c r="F720" s="410"/>
      <c r="G720" s="410"/>
      <c r="H720" s="410"/>
      <c r="I720" s="410"/>
    </row>
    <row r="721" spans="1:9" ht="15" thickTop="1" thickBot="1">
      <c r="A721" s="409"/>
      <c r="B721" s="409"/>
      <c r="C721" s="409"/>
      <c r="D721" s="36"/>
      <c r="E721" s="410" t="s">
        <v>540</v>
      </c>
      <c r="F721" s="410"/>
      <c r="G721" s="410"/>
      <c r="H721" s="410"/>
      <c r="I721" s="410"/>
    </row>
    <row r="722" spans="1:9" ht="15" thickTop="1" thickBot="1">
      <c r="A722" s="409"/>
      <c r="B722" s="409"/>
      <c r="C722" s="409"/>
      <c r="D722" s="36"/>
      <c r="E722" s="410" t="s">
        <v>541</v>
      </c>
      <c r="F722" s="410"/>
      <c r="G722" s="410"/>
      <c r="H722" s="410"/>
      <c r="I722" s="410"/>
    </row>
    <row r="723" spans="1:9" ht="15" thickTop="1" thickBot="1">
      <c r="A723" s="409"/>
      <c r="B723" s="409"/>
      <c r="C723" s="409"/>
      <c r="D723" s="36"/>
      <c r="E723" s="410" t="s">
        <v>542</v>
      </c>
      <c r="F723" s="410"/>
      <c r="G723" s="410"/>
      <c r="H723" s="410"/>
      <c r="I723" s="410"/>
    </row>
    <row r="724" spans="1:9" ht="15" thickTop="1" thickBot="1"/>
    <row r="725" spans="1:9" ht="18" thickTop="1" thickBot="1">
      <c r="A725" s="406" t="s">
        <v>1305</v>
      </c>
      <c r="B725" s="407"/>
      <c r="C725" s="407"/>
      <c r="D725" s="407"/>
      <c r="E725" s="407"/>
      <c r="F725" s="407"/>
      <c r="G725" s="407"/>
      <c r="H725" s="407"/>
      <c r="I725" s="408"/>
    </row>
    <row r="726" spans="1:9" ht="15" thickTop="1" thickBot="1">
      <c r="A726" s="409"/>
      <c r="B726" s="409"/>
      <c r="C726" s="409"/>
      <c r="D726" s="98" t="s">
        <v>310</v>
      </c>
      <c r="E726" s="410" t="s">
        <v>1307</v>
      </c>
      <c r="F726" s="410"/>
      <c r="G726" s="410"/>
      <c r="H726" s="410"/>
      <c r="I726" s="410"/>
    </row>
    <row r="727" spans="1:9" ht="15" thickTop="1" thickBot="1">
      <c r="A727" s="409"/>
      <c r="B727" s="409"/>
      <c r="C727" s="409"/>
      <c r="D727" s="98"/>
      <c r="E727" s="410"/>
      <c r="F727" s="410"/>
      <c r="G727" s="410"/>
      <c r="H727" s="410"/>
      <c r="I727" s="410"/>
    </row>
    <row r="728" spans="1:9" ht="15" thickTop="1" thickBot="1">
      <c r="A728" s="409"/>
      <c r="B728" s="409"/>
      <c r="C728" s="409"/>
      <c r="D728" s="98" t="s">
        <v>311</v>
      </c>
      <c r="E728" s="410" t="s">
        <v>1306</v>
      </c>
      <c r="F728" s="410"/>
      <c r="G728" s="410"/>
      <c r="H728" s="410"/>
      <c r="I728" s="410"/>
    </row>
    <row r="729" spans="1:9" ht="15" thickTop="1" thickBot="1">
      <c r="A729" s="409"/>
      <c r="B729" s="409"/>
      <c r="C729" s="409"/>
      <c r="D729" s="98"/>
      <c r="E729" s="410"/>
      <c r="F729" s="410"/>
      <c r="G729" s="410"/>
      <c r="H729" s="410"/>
      <c r="I729" s="410"/>
    </row>
    <row r="730" spans="1:9" ht="15" thickTop="1" thickBot="1">
      <c r="A730" s="409"/>
      <c r="B730" s="409"/>
      <c r="C730" s="409"/>
      <c r="D730" s="98" t="s">
        <v>313</v>
      </c>
      <c r="E730" s="410"/>
      <c r="F730" s="410"/>
      <c r="G730" s="410"/>
      <c r="H730" s="410"/>
      <c r="I730" s="410"/>
    </row>
    <row r="731" spans="1:9" ht="15" thickTop="1" thickBot="1">
      <c r="A731" s="409"/>
      <c r="B731" s="409"/>
      <c r="C731" s="409"/>
      <c r="D731" s="98"/>
      <c r="E731" s="410"/>
      <c r="F731" s="410"/>
      <c r="G731" s="410"/>
      <c r="H731" s="410"/>
      <c r="I731" s="410"/>
    </row>
    <row r="732" spans="1:9" ht="15" thickTop="1" thickBot="1">
      <c r="A732" s="409"/>
      <c r="B732" s="409"/>
      <c r="C732" s="409"/>
      <c r="D732" s="98"/>
      <c r="E732" s="410"/>
      <c r="F732" s="410"/>
      <c r="G732" s="410"/>
      <c r="H732" s="410"/>
      <c r="I732" s="410"/>
    </row>
    <row r="733" spans="1:9" ht="15" thickTop="1" thickBot="1"/>
    <row r="734" spans="1:9" ht="22.5" thickTop="1" thickBot="1">
      <c r="A734" s="415" t="s">
        <v>1185</v>
      </c>
      <c r="B734" s="415"/>
      <c r="C734" s="415"/>
      <c r="D734" s="415"/>
      <c r="E734" s="415"/>
      <c r="F734" s="415"/>
      <c r="G734" s="415"/>
      <c r="H734" s="415"/>
      <c r="I734" s="415"/>
    </row>
    <row r="735" spans="1:9" ht="15" thickTop="1" thickBot="1"/>
    <row r="736" spans="1:9" ht="18" thickTop="1" thickBot="1">
      <c r="A736" s="406" t="s">
        <v>1180</v>
      </c>
      <c r="B736" s="407"/>
      <c r="C736" s="407"/>
      <c r="D736" s="407"/>
      <c r="E736" s="407"/>
      <c r="F736" s="407"/>
      <c r="G736" s="407"/>
      <c r="H736" s="407"/>
      <c r="I736" s="408"/>
    </row>
    <row r="737" spans="1:9" ht="15" thickTop="1" thickBot="1">
      <c r="A737" s="409"/>
      <c r="B737" s="409"/>
      <c r="C737" s="409"/>
      <c r="D737" s="97" t="s">
        <v>310</v>
      </c>
      <c r="E737" s="410" t="s">
        <v>1181</v>
      </c>
      <c r="F737" s="410"/>
      <c r="G737" s="410"/>
      <c r="H737" s="410"/>
      <c r="I737" s="410"/>
    </row>
    <row r="738" spans="1:9" ht="15" thickTop="1" thickBot="1">
      <c r="A738" s="409"/>
      <c r="B738" s="409"/>
      <c r="C738" s="409"/>
      <c r="D738" s="97"/>
      <c r="E738" s="410"/>
      <c r="F738" s="410"/>
      <c r="G738" s="410"/>
      <c r="H738" s="410"/>
      <c r="I738" s="410"/>
    </row>
    <row r="739" spans="1:9" ht="15" thickTop="1" thickBot="1">
      <c r="A739" s="409"/>
      <c r="B739" s="409"/>
      <c r="C739" s="409"/>
      <c r="D739" s="97" t="s">
        <v>311</v>
      </c>
      <c r="E739" s="411" t="s">
        <v>1182</v>
      </c>
      <c r="F739" s="410"/>
      <c r="G739" s="410"/>
      <c r="H739" s="410"/>
      <c r="I739" s="410"/>
    </row>
    <row r="740" spans="1:9" ht="15" thickTop="1" thickBot="1">
      <c r="A740" s="409"/>
      <c r="B740" s="409"/>
      <c r="C740" s="409"/>
      <c r="D740" s="97"/>
      <c r="E740" s="410"/>
      <c r="F740" s="410"/>
      <c r="G740" s="410"/>
      <c r="H740" s="410"/>
      <c r="I740" s="410"/>
    </row>
    <row r="741" spans="1:9" ht="15" thickTop="1" thickBot="1">
      <c r="A741" s="409"/>
      <c r="B741" s="409"/>
      <c r="C741" s="409"/>
      <c r="D741" s="97" t="s">
        <v>313</v>
      </c>
      <c r="E741" s="410"/>
      <c r="F741" s="410"/>
      <c r="G741" s="410"/>
      <c r="H741" s="410"/>
      <c r="I741" s="410"/>
    </row>
    <row r="742" spans="1:9" ht="15" thickTop="1" thickBot="1">
      <c r="A742" s="409"/>
      <c r="B742" s="409"/>
      <c r="C742" s="409"/>
      <c r="D742" s="97"/>
      <c r="E742" s="410"/>
      <c r="F742" s="410"/>
      <c r="G742" s="410"/>
      <c r="H742" s="410"/>
      <c r="I742" s="410"/>
    </row>
    <row r="743" spans="1:9" ht="15" thickTop="1" thickBot="1">
      <c r="A743" s="409"/>
      <c r="B743" s="409"/>
      <c r="C743" s="409"/>
      <c r="D743" s="97"/>
      <c r="E743" s="410"/>
      <c r="F743" s="410"/>
      <c r="G743" s="410"/>
      <c r="H743" s="410"/>
      <c r="I743" s="410"/>
    </row>
    <row r="744" spans="1:9" ht="15" thickTop="1" thickBot="1"/>
    <row r="745" spans="1:9" ht="18" thickTop="1" thickBot="1">
      <c r="A745" s="406" t="s">
        <v>1173</v>
      </c>
      <c r="B745" s="407"/>
      <c r="C745" s="407"/>
      <c r="D745" s="407"/>
      <c r="E745" s="407"/>
      <c r="F745" s="407"/>
      <c r="G745" s="407"/>
      <c r="H745" s="407"/>
      <c r="I745" s="408"/>
    </row>
    <row r="746" spans="1:9" ht="15" thickTop="1" thickBot="1">
      <c r="A746" s="409"/>
      <c r="B746" s="409"/>
      <c r="C746" s="409"/>
      <c r="D746" s="97" t="s">
        <v>310</v>
      </c>
      <c r="E746" s="410" t="s">
        <v>1175</v>
      </c>
      <c r="F746" s="410"/>
      <c r="G746" s="410"/>
      <c r="H746" s="410"/>
      <c r="I746" s="410"/>
    </row>
    <row r="747" spans="1:9" ht="15" thickTop="1" thickBot="1">
      <c r="A747" s="409"/>
      <c r="B747" s="409"/>
      <c r="C747" s="409"/>
      <c r="D747" s="97"/>
      <c r="E747" s="410"/>
      <c r="F747" s="410"/>
      <c r="G747" s="410"/>
      <c r="H747" s="410"/>
      <c r="I747" s="410"/>
    </row>
    <row r="748" spans="1:9" ht="15" thickTop="1" thickBot="1">
      <c r="A748" s="409"/>
      <c r="B748" s="409"/>
      <c r="C748" s="409"/>
      <c r="D748" s="97" t="s">
        <v>311</v>
      </c>
      <c r="E748" s="410" t="s">
        <v>1174</v>
      </c>
      <c r="F748" s="410"/>
      <c r="G748" s="410"/>
      <c r="H748" s="410"/>
      <c r="I748" s="410"/>
    </row>
    <row r="749" spans="1:9" ht="15" thickTop="1" thickBot="1">
      <c r="A749" s="409"/>
      <c r="B749" s="409"/>
      <c r="C749" s="409"/>
      <c r="D749" s="97"/>
      <c r="E749" s="410"/>
      <c r="F749" s="410"/>
      <c r="G749" s="410"/>
      <c r="H749" s="410"/>
      <c r="I749" s="410"/>
    </row>
    <row r="750" spans="1:9" ht="15" thickTop="1" thickBot="1">
      <c r="A750" s="409"/>
      <c r="B750" s="409"/>
      <c r="C750" s="409"/>
      <c r="D750" s="97" t="s">
        <v>313</v>
      </c>
      <c r="E750" s="410"/>
      <c r="F750" s="410"/>
      <c r="G750" s="410"/>
      <c r="H750" s="410"/>
      <c r="I750" s="410"/>
    </row>
    <row r="751" spans="1:9" ht="15" thickTop="1" thickBot="1">
      <c r="A751" s="409"/>
      <c r="B751" s="409"/>
      <c r="C751" s="409"/>
      <c r="D751" s="97"/>
      <c r="E751" s="410"/>
      <c r="F751" s="410"/>
      <c r="G751" s="410"/>
      <c r="H751" s="410"/>
      <c r="I751" s="410"/>
    </row>
    <row r="752" spans="1:9" ht="15" thickTop="1" thickBot="1">
      <c r="A752" s="409"/>
      <c r="B752" s="409"/>
      <c r="C752" s="409"/>
      <c r="D752" s="97"/>
      <c r="E752" s="410"/>
      <c r="F752" s="410"/>
      <c r="G752" s="410"/>
      <c r="H752" s="410"/>
      <c r="I752" s="410"/>
    </row>
    <row r="753" spans="1:9" ht="15" thickTop="1" thickBot="1"/>
    <row r="754" spans="1:9" ht="18" thickTop="1" thickBot="1">
      <c r="A754" s="406" t="s">
        <v>1176</v>
      </c>
      <c r="B754" s="407"/>
      <c r="C754" s="407"/>
      <c r="D754" s="407"/>
      <c r="E754" s="407"/>
      <c r="F754" s="407"/>
      <c r="G754" s="407"/>
      <c r="H754" s="407"/>
      <c r="I754" s="408"/>
    </row>
    <row r="755" spans="1:9" ht="15" thickTop="1" thickBot="1">
      <c r="A755" s="409"/>
      <c r="B755" s="409"/>
      <c r="C755" s="409"/>
      <c r="D755" s="97" t="s">
        <v>310</v>
      </c>
      <c r="E755" s="410" t="s">
        <v>1177</v>
      </c>
      <c r="F755" s="410"/>
      <c r="G755" s="410"/>
      <c r="H755" s="410"/>
      <c r="I755" s="410"/>
    </row>
    <row r="756" spans="1:9" ht="15" thickTop="1" thickBot="1">
      <c r="A756" s="409"/>
      <c r="B756" s="409"/>
      <c r="C756" s="409"/>
      <c r="D756" s="97"/>
      <c r="E756" s="410"/>
      <c r="F756" s="410"/>
      <c r="G756" s="410"/>
      <c r="H756" s="410"/>
      <c r="I756" s="410"/>
    </row>
    <row r="757" spans="1:9" ht="15" thickTop="1" thickBot="1">
      <c r="A757" s="409"/>
      <c r="B757" s="409"/>
      <c r="C757" s="409"/>
      <c r="D757" s="97" t="s">
        <v>311</v>
      </c>
      <c r="E757" s="410" t="s">
        <v>1178</v>
      </c>
      <c r="F757" s="410"/>
      <c r="G757" s="410"/>
      <c r="H757" s="410"/>
      <c r="I757" s="410"/>
    </row>
    <row r="758" spans="1:9" ht="15" thickTop="1" thickBot="1">
      <c r="A758" s="409"/>
      <c r="B758" s="409"/>
      <c r="C758" s="409"/>
      <c r="D758" s="97"/>
      <c r="E758" s="410"/>
      <c r="F758" s="410"/>
      <c r="G758" s="410"/>
      <c r="H758" s="410"/>
      <c r="I758" s="410"/>
    </row>
    <row r="759" spans="1:9" ht="15" thickTop="1" thickBot="1">
      <c r="A759" s="409"/>
      <c r="B759" s="409"/>
      <c r="C759" s="409"/>
      <c r="D759" s="97" t="s">
        <v>313</v>
      </c>
      <c r="E759" s="410"/>
      <c r="F759" s="410"/>
      <c r="G759" s="410"/>
      <c r="H759" s="410"/>
      <c r="I759" s="410"/>
    </row>
    <row r="760" spans="1:9" ht="15" thickTop="1" thickBot="1">
      <c r="A760" s="409"/>
      <c r="B760" s="409"/>
      <c r="C760" s="409"/>
      <c r="D760" s="97"/>
      <c r="E760" s="410"/>
      <c r="F760" s="410"/>
      <c r="G760" s="410"/>
      <c r="H760" s="410"/>
      <c r="I760" s="410"/>
    </row>
    <row r="761" spans="1:9" ht="15" thickTop="1" thickBot="1">
      <c r="A761" s="409"/>
      <c r="B761" s="409"/>
      <c r="C761" s="409"/>
      <c r="D761" s="97"/>
      <c r="E761" s="410" t="s">
        <v>1179</v>
      </c>
      <c r="F761" s="410"/>
      <c r="G761" s="410"/>
      <c r="H761" s="410"/>
      <c r="I761" s="410"/>
    </row>
    <row r="762" spans="1:9" ht="15" thickTop="1" thickBot="1"/>
    <row r="763" spans="1:9" ht="18" thickTop="1" thickBot="1">
      <c r="A763" s="406" t="s">
        <v>1183</v>
      </c>
      <c r="B763" s="407"/>
      <c r="C763" s="407"/>
      <c r="D763" s="407"/>
      <c r="E763" s="407"/>
      <c r="F763" s="407"/>
      <c r="G763" s="407"/>
      <c r="H763" s="407"/>
      <c r="I763" s="408"/>
    </row>
    <row r="764" spans="1:9" ht="15" thickTop="1" thickBot="1">
      <c r="A764" s="409"/>
      <c r="B764" s="409"/>
      <c r="C764" s="409"/>
      <c r="D764" s="97" t="s">
        <v>310</v>
      </c>
      <c r="E764" s="410" t="s">
        <v>1184</v>
      </c>
      <c r="F764" s="410"/>
      <c r="G764" s="410"/>
      <c r="H764" s="410"/>
      <c r="I764" s="410"/>
    </row>
    <row r="765" spans="1:9" ht="15" thickTop="1" thickBot="1">
      <c r="A765" s="409"/>
      <c r="B765" s="409"/>
      <c r="C765" s="409"/>
      <c r="D765" s="97"/>
      <c r="E765" s="410"/>
      <c r="F765" s="410"/>
      <c r="G765" s="410"/>
      <c r="H765" s="410"/>
      <c r="I765" s="410"/>
    </row>
    <row r="766" spans="1:9" ht="15" thickTop="1" thickBot="1">
      <c r="A766" s="409"/>
      <c r="B766" s="409"/>
      <c r="C766" s="409"/>
      <c r="D766" s="97" t="s">
        <v>311</v>
      </c>
      <c r="E766" s="410" t="s">
        <v>1178</v>
      </c>
      <c r="F766" s="410"/>
      <c r="G766" s="410"/>
      <c r="H766" s="410"/>
      <c r="I766" s="410"/>
    </row>
    <row r="767" spans="1:9" ht="15" thickTop="1" thickBot="1">
      <c r="A767" s="409"/>
      <c r="B767" s="409"/>
      <c r="C767" s="409"/>
      <c r="D767" s="97"/>
      <c r="E767" s="410"/>
      <c r="F767" s="410"/>
      <c r="G767" s="410"/>
      <c r="H767" s="410"/>
      <c r="I767" s="410"/>
    </row>
    <row r="768" spans="1:9" ht="15" thickTop="1" thickBot="1">
      <c r="A768" s="409"/>
      <c r="B768" s="409"/>
      <c r="C768" s="409"/>
      <c r="D768" s="97" t="s">
        <v>313</v>
      </c>
      <c r="E768" s="410"/>
      <c r="F768" s="410"/>
      <c r="G768" s="410"/>
      <c r="H768" s="410"/>
      <c r="I768" s="410"/>
    </row>
    <row r="769" spans="1:9" ht="15" thickTop="1" thickBot="1">
      <c r="A769" s="409"/>
      <c r="B769" s="409"/>
      <c r="C769" s="409"/>
      <c r="D769" s="97"/>
      <c r="E769" s="410"/>
      <c r="F769" s="410"/>
      <c r="G769" s="410"/>
      <c r="H769" s="410"/>
      <c r="I769" s="410"/>
    </row>
    <row r="770" spans="1:9" ht="15" thickTop="1" thickBot="1">
      <c r="A770" s="409"/>
      <c r="B770" s="409"/>
      <c r="C770" s="409"/>
      <c r="D770" s="97"/>
      <c r="E770" s="410"/>
      <c r="F770" s="410"/>
      <c r="G770" s="410"/>
      <c r="H770" s="410"/>
      <c r="I770" s="410"/>
    </row>
    <row r="771" spans="1:9" ht="15" thickTop="1" thickBot="1"/>
    <row r="772" spans="1:9" ht="22.5" thickTop="1" thickBot="1">
      <c r="A772" s="415" t="s">
        <v>335</v>
      </c>
      <c r="B772" s="415"/>
      <c r="C772" s="415"/>
      <c r="D772" s="415"/>
      <c r="E772" s="415"/>
      <c r="F772" s="415"/>
      <c r="G772" s="415"/>
      <c r="H772" s="415"/>
      <c r="I772" s="415"/>
    </row>
    <row r="773" spans="1:9" ht="15" thickTop="1" thickBot="1"/>
    <row r="774" spans="1:9" ht="18" thickTop="1" thickBot="1">
      <c r="A774" s="406"/>
      <c r="B774" s="407"/>
      <c r="C774" s="407"/>
      <c r="D774" s="407"/>
      <c r="E774" s="407"/>
      <c r="F774" s="407"/>
      <c r="G774" s="407"/>
      <c r="H774" s="407"/>
      <c r="I774" s="408"/>
    </row>
    <row r="775" spans="1:9" ht="15" thickTop="1" thickBot="1">
      <c r="A775" s="409"/>
      <c r="B775" s="409"/>
      <c r="C775" s="409"/>
      <c r="D775" s="97" t="s">
        <v>310</v>
      </c>
      <c r="E775" s="410" t="s">
        <v>1214</v>
      </c>
      <c r="F775" s="410"/>
      <c r="G775" s="410"/>
      <c r="H775" s="410"/>
      <c r="I775" s="410"/>
    </row>
    <row r="776" spans="1:9" ht="15" thickTop="1" thickBot="1">
      <c r="A776" s="409"/>
      <c r="B776" s="409"/>
      <c r="C776" s="409"/>
      <c r="D776" s="97"/>
      <c r="E776" s="410"/>
      <c r="F776" s="410"/>
      <c r="G776" s="410"/>
      <c r="H776" s="410"/>
      <c r="I776" s="410"/>
    </row>
    <row r="777" spans="1:9" ht="15" thickTop="1" thickBot="1">
      <c r="A777" s="409"/>
      <c r="B777" s="409"/>
      <c r="C777" s="409"/>
      <c r="D777" s="97" t="s">
        <v>311</v>
      </c>
      <c r="E777" s="410" t="s">
        <v>1213</v>
      </c>
      <c r="F777" s="410"/>
      <c r="G777" s="410"/>
      <c r="H777" s="410"/>
      <c r="I777" s="410"/>
    </row>
    <row r="778" spans="1:9" ht="15" thickTop="1" thickBot="1">
      <c r="A778" s="409"/>
      <c r="B778" s="409"/>
      <c r="C778" s="409"/>
      <c r="D778" s="97"/>
      <c r="E778" s="410"/>
      <c r="F778" s="410"/>
      <c r="G778" s="410"/>
      <c r="H778" s="410"/>
      <c r="I778" s="410"/>
    </row>
    <row r="779" spans="1:9" ht="15" thickTop="1" thickBot="1">
      <c r="A779" s="409"/>
      <c r="B779" s="409"/>
      <c r="C779" s="409"/>
      <c r="D779" s="97" t="s">
        <v>313</v>
      </c>
      <c r="E779" s="410"/>
      <c r="F779" s="410"/>
      <c r="G779" s="410"/>
      <c r="H779" s="410"/>
      <c r="I779" s="410"/>
    </row>
    <row r="780" spans="1:9" ht="15" thickTop="1" thickBot="1">
      <c r="A780" s="409"/>
      <c r="B780" s="409"/>
      <c r="C780" s="409"/>
      <c r="D780" s="97"/>
      <c r="E780" s="410"/>
      <c r="F780" s="410"/>
      <c r="G780" s="410"/>
      <c r="H780" s="410"/>
      <c r="I780" s="410"/>
    </row>
    <row r="781" spans="1:9" ht="15" thickTop="1" thickBot="1">
      <c r="A781" s="409"/>
      <c r="B781" s="409"/>
      <c r="C781" s="409"/>
      <c r="D781" s="97"/>
      <c r="E781" s="410" t="s">
        <v>1221</v>
      </c>
      <c r="F781" s="410"/>
      <c r="G781" s="410"/>
      <c r="H781" s="410"/>
      <c r="I781" s="410"/>
    </row>
    <row r="782" spans="1:9" ht="15" thickTop="1" thickBot="1"/>
    <row r="783" spans="1:9" ht="18" thickTop="1" thickBot="1">
      <c r="A783" s="406" t="s">
        <v>1215</v>
      </c>
      <c r="B783" s="407"/>
      <c r="C783" s="407"/>
      <c r="D783" s="407"/>
      <c r="E783" s="407"/>
      <c r="F783" s="407"/>
      <c r="G783" s="407"/>
      <c r="H783" s="407"/>
      <c r="I783" s="408"/>
    </row>
    <row r="784" spans="1:9" ht="15" thickTop="1" thickBot="1">
      <c r="A784" s="409"/>
      <c r="B784" s="409"/>
      <c r="C784" s="409"/>
      <c r="D784" s="97" t="s">
        <v>310</v>
      </c>
      <c r="E784" s="410" t="s">
        <v>1216</v>
      </c>
      <c r="F784" s="410"/>
      <c r="G784" s="410"/>
      <c r="H784" s="410"/>
      <c r="I784" s="410"/>
    </row>
    <row r="785" spans="1:9" ht="15" thickTop="1" thickBot="1">
      <c r="A785" s="409"/>
      <c r="B785" s="409"/>
      <c r="C785" s="409"/>
      <c r="D785" s="97"/>
      <c r="E785" s="410"/>
      <c r="F785" s="410"/>
      <c r="G785" s="410"/>
      <c r="H785" s="410"/>
      <c r="I785" s="410"/>
    </row>
    <row r="786" spans="1:9" ht="15" thickTop="1" thickBot="1">
      <c r="A786" s="409"/>
      <c r="B786" s="409"/>
      <c r="C786" s="409"/>
      <c r="D786" s="97" t="s">
        <v>311</v>
      </c>
      <c r="E786" s="410" t="s">
        <v>1213</v>
      </c>
      <c r="F786" s="410"/>
      <c r="G786" s="410"/>
      <c r="H786" s="410"/>
      <c r="I786" s="410"/>
    </row>
    <row r="787" spans="1:9" ht="15" thickTop="1" thickBot="1">
      <c r="A787" s="409"/>
      <c r="B787" s="409"/>
      <c r="C787" s="409"/>
      <c r="D787" s="97"/>
      <c r="E787" s="410"/>
      <c r="F787" s="410"/>
      <c r="G787" s="410"/>
      <c r="H787" s="410"/>
      <c r="I787" s="410"/>
    </row>
    <row r="788" spans="1:9" ht="15" thickTop="1" thickBot="1">
      <c r="A788" s="409"/>
      <c r="B788" s="409"/>
      <c r="C788" s="409"/>
      <c r="D788" s="97" t="s">
        <v>313</v>
      </c>
      <c r="E788" s="410"/>
      <c r="F788" s="410"/>
      <c r="G788" s="410"/>
      <c r="H788" s="410"/>
      <c r="I788" s="410"/>
    </row>
    <row r="789" spans="1:9" ht="15" thickTop="1" thickBot="1">
      <c r="A789" s="409"/>
      <c r="B789" s="409"/>
      <c r="C789" s="409"/>
      <c r="D789" s="97"/>
      <c r="E789" s="410"/>
      <c r="F789" s="410"/>
      <c r="G789" s="410"/>
      <c r="H789" s="410"/>
      <c r="I789" s="410"/>
    </row>
    <row r="790" spans="1:9" ht="15" thickTop="1" thickBot="1">
      <c r="A790" s="409"/>
      <c r="B790" s="409"/>
      <c r="C790" s="409"/>
      <c r="D790" s="97"/>
      <c r="E790" s="410" t="s">
        <v>1220</v>
      </c>
      <c r="F790" s="410"/>
      <c r="G790" s="410"/>
      <c r="H790" s="410"/>
      <c r="I790" s="410"/>
    </row>
    <row r="791" spans="1:9" ht="15" thickTop="1" thickBot="1"/>
    <row r="792" spans="1:9" ht="18" thickTop="1" thickBot="1">
      <c r="A792" s="406" t="s">
        <v>1217</v>
      </c>
      <c r="B792" s="407"/>
      <c r="C792" s="407"/>
      <c r="D792" s="407"/>
      <c r="E792" s="407"/>
      <c r="F792" s="407"/>
      <c r="G792" s="407"/>
      <c r="H792" s="407"/>
      <c r="I792" s="408"/>
    </row>
    <row r="793" spans="1:9" ht="15" thickTop="1" thickBot="1">
      <c r="A793" s="409"/>
      <c r="B793" s="409"/>
      <c r="C793" s="409"/>
      <c r="D793" s="97" t="s">
        <v>310</v>
      </c>
      <c r="E793" s="410" t="s">
        <v>1218</v>
      </c>
      <c r="F793" s="410"/>
      <c r="G793" s="410"/>
      <c r="H793" s="410"/>
      <c r="I793" s="410"/>
    </row>
    <row r="794" spans="1:9" ht="15" thickTop="1" thickBot="1">
      <c r="A794" s="409"/>
      <c r="B794" s="409"/>
      <c r="C794" s="409"/>
      <c r="D794" s="97"/>
      <c r="E794" s="410"/>
      <c r="F794" s="410"/>
      <c r="G794" s="410"/>
      <c r="H794" s="410"/>
      <c r="I794" s="410"/>
    </row>
    <row r="795" spans="1:9" ht="15" thickTop="1" thickBot="1">
      <c r="A795" s="409"/>
      <c r="B795" s="409"/>
      <c r="C795" s="409"/>
      <c r="D795" s="97" t="s">
        <v>311</v>
      </c>
      <c r="E795" s="410" t="s">
        <v>1213</v>
      </c>
      <c r="F795" s="410"/>
      <c r="G795" s="410"/>
      <c r="H795" s="410"/>
      <c r="I795" s="410"/>
    </row>
    <row r="796" spans="1:9" ht="15" thickTop="1" thickBot="1">
      <c r="A796" s="409"/>
      <c r="B796" s="409"/>
      <c r="C796" s="409"/>
      <c r="D796" s="97"/>
      <c r="E796" s="410"/>
      <c r="F796" s="410"/>
      <c r="G796" s="410"/>
      <c r="H796" s="410"/>
      <c r="I796" s="410"/>
    </row>
    <row r="797" spans="1:9" ht="15" thickTop="1" thickBot="1">
      <c r="A797" s="409"/>
      <c r="B797" s="409"/>
      <c r="C797" s="409"/>
      <c r="D797" s="97" t="s">
        <v>313</v>
      </c>
      <c r="E797" s="410"/>
      <c r="F797" s="410"/>
      <c r="G797" s="410"/>
      <c r="H797" s="410"/>
      <c r="I797" s="410"/>
    </row>
    <row r="798" spans="1:9" ht="15" thickTop="1" thickBot="1">
      <c r="A798" s="409"/>
      <c r="B798" s="409"/>
      <c r="C798" s="409"/>
      <c r="D798" s="97"/>
      <c r="E798" s="410"/>
      <c r="F798" s="410"/>
      <c r="G798" s="410"/>
      <c r="H798" s="410"/>
      <c r="I798" s="410"/>
    </row>
    <row r="799" spans="1:9" ht="15" thickTop="1" thickBot="1">
      <c r="A799" s="409"/>
      <c r="B799" s="409"/>
      <c r="C799" s="409"/>
      <c r="D799" s="97"/>
      <c r="E799" s="410" t="s">
        <v>1219</v>
      </c>
      <c r="F799" s="410"/>
      <c r="G799" s="410"/>
      <c r="H799" s="410"/>
      <c r="I799" s="410"/>
    </row>
    <row r="800" spans="1:9" ht="15" thickTop="1" thickBot="1"/>
    <row r="801" spans="1:23" ht="18" thickTop="1" thickBot="1">
      <c r="A801" s="406" t="s">
        <v>1254</v>
      </c>
      <c r="B801" s="407"/>
      <c r="C801" s="407"/>
      <c r="D801" s="407"/>
      <c r="E801" s="407"/>
      <c r="F801" s="407"/>
      <c r="G801" s="407"/>
      <c r="H801" s="407"/>
      <c r="I801" s="408"/>
    </row>
    <row r="802" spans="1:23" ht="15" thickTop="1" thickBot="1">
      <c r="A802" s="409"/>
      <c r="B802" s="409"/>
      <c r="C802" s="409"/>
      <c r="D802" s="97" t="s">
        <v>310</v>
      </c>
      <c r="E802" s="410" t="s">
        <v>1255</v>
      </c>
      <c r="F802" s="410"/>
      <c r="G802" s="410"/>
      <c r="H802" s="410"/>
      <c r="I802" s="410"/>
    </row>
    <row r="803" spans="1:23" ht="15" thickTop="1" thickBot="1">
      <c r="A803" s="409"/>
      <c r="B803" s="409"/>
      <c r="C803" s="409"/>
      <c r="D803" s="97"/>
      <c r="E803" s="410"/>
      <c r="F803" s="410"/>
      <c r="G803" s="410"/>
      <c r="H803" s="410"/>
      <c r="I803" s="410"/>
    </row>
    <row r="804" spans="1:23" ht="15" thickTop="1" thickBot="1">
      <c r="A804" s="409"/>
      <c r="B804" s="409"/>
      <c r="C804" s="409"/>
      <c r="D804" s="97" t="s">
        <v>311</v>
      </c>
      <c r="E804" s="410" t="s">
        <v>1213</v>
      </c>
      <c r="F804" s="410"/>
      <c r="G804" s="410"/>
      <c r="H804" s="410"/>
      <c r="I804" s="410"/>
    </row>
    <row r="805" spans="1:23" ht="15" thickTop="1" thickBot="1">
      <c r="A805" s="409"/>
      <c r="B805" s="409"/>
      <c r="C805" s="409"/>
      <c r="D805" s="97"/>
      <c r="E805" s="410"/>
      <c r="F805" s="410"/>
      <c r="G805" s="410"/>
      <c r="H805" s="410"/>
      <c r="I805" s="410"/>
    </row>
    <row r="806" spans="1:23" ht="15" thickTop="1" thickBot="1">
      <c r="A806" s="409"/>
      <c r="B806" s="409"/>
      <c r="C806" s="409"/>
      <c r="D806" s="97" t="s">
        <v>313</v>
      </c>
      <c r="E806" s="410"/>
      <c r="F806" s="410"/>
      <c r="G806" s="410"/>
      <c r="H806" s="410"/>
      <c r="I806" s="410"/>
    </row>
    <row r="807" spans="1:23" ht="15" thickTop="1" thickBot="1">
      <c r="A807" s="409"/>
      <c r="B807" s="409"/>
      <c r="C807" s="409"/>
      <c r="D807" s="97"/>
      <c r="E807" s="410"/>
      <c r="F807" s="410"/>
      <c r="G807" s="410"/>
      <c r="H807" s="410"/>
      <c r="I807" s="410"/>
    </row>
    <row r="808" spans="1:23" ht="15" thickTop="1" thickBot="1">
      <c r="A808" s="409"/>
      <c r="B808" s="409"/>
      <c r="C808" s="409"/>
      <c r="D808" s="97"/>
      <c r="E808" s="410" t="s">
        <v>1244</v>
      </c>
      <c r="F808" s="410"/>
      <c r="G808" s="410"/>
      <c r="H808" s="410"/>
      <c r="I808" s="410"/>
    </row>
    <row r="809" spans="1:23" ht="15" thickTop="1" thickBot="1"/>
    <row r="810" spans="1:23" ht="18" thickTop="1" thickBot="1">
      <c r="A810" s="406" t="s">
        <v>1250</v>
      </c>
      <c r="B810" s="407"/>
      <c r="C810" s="407"/>
      <c r="D810" s="407"/>
      <c r="E810" s="407"/>
      <c r="F810" s="407"/>
      <c r="G810" s="407"/>
      <c r="H810" s="407"/>
      <c r="I810" s="408"/>
      <c r="J810" s="413" t="s">
        <v>1251</v>
      </c>
      <c r="K810" s="414"/>
      <c r="L810" s="414"/>
      <c r="M810" s="414"/>
      <c r="N810" s="414"/>
      <c r="O810" s="414"/>
      <c r="P810" s="414"/>
      <c r="Q810" s="414"/>
      <c r="R810" s="234" t="s">
        <v>1521</v>
      </c>
      <c r="S810" s="234" t="s">
        <v>1522</v>
      </c>
      <c r="T810" s="234" t="s">
        <v>1523</v>
      </c>
      <c r="U810" s="234" t="s">
        <v>278</v>
      </c>
      <c r="V810" s="431" t="s">
        <v>1524</v>
      </c>
      <c r="W810" s="431"/>
    </row>
    <row r="811" spans="1:23" ht="15.75" thickTop="1" thickBot="1">
      <c r="A811" s="409"/>
      <c r="B811" s="409"/>
      <c r="C811" s="409"/>
      <c r="D811" s="97" t="s">
        <v>310</v>
      </c>
      <c r="E811" s="410" t="s">
        <v>1249</v>
      </c>
      <c r="F811" s="410"/>
      <c r="G811" s="410"/>
      <c r="H811" s="410"/>
      <c r="I811" s="410"/>
      <c r="R811" s="232" t="s">
        <v>76</v>
      </c>
      <c r="S811" s="77" t="s">
        <v>1525</v>
      </c>
      <c r="T811" s="77" t="s">
        <v>1523</v>
      </c>
      <c r="U811" s="77" t="s">
        <v>278</v>
      </c>
      <c r="V811" s="432"/>
      <c r="W811" s="432"/>
    </row>
    <row r="812" spans="1:23" ht="15.75" thickTop="1" thickBot="1">
      <c r="A812" s="409"/>
      <c r="B812" s="409"/>
      <c r="C812" s="409"/>
      <c r="D812" s="97"/>
      <c r="E812" s="410"/>
      <c r="F812" s="410"/>
      <c r="G812" s="410"/>
      <c r="H812" s="410"/>
      <c r="I812" s="410"/>
      <c r="R812" s="232" t="s">
        <v>1526</v>
      </c>
      <c r="S812" s="77" t="s">
        <v>1527</v>
      </c>
      <c r="T812" s="77" t="s">
        <v>1523</v>
      </c>
      <c r="U812" s="77" t="s">
        <v>278</v>
      </c>
      <c r="V812" s="432"/>
      <c r="W812" s="432"/>
    </row>
    <row r="813" spans="1:23" ht="15.75" thickTop="1" thickBot="1">
      <c r="A813" s="409"/>
      <c r="B813" s="409"/>
      <c r="C813" s="409"/>
      <c r="D813" s="97" t="s">
        <v>311</v>
      </c>
      <c r="E813" s="410" t="s">
        <v>1213</v>
      </c>
      <c r="F813" s="410"/>
      <c r="G813" s="410"/>
      <c r="H813" s="410"/>
      <c r="I813" s="410"/>
      <c r="R813" s="232" t="s">
        <v>1528</v>
      </c>
      <c r="S813" s="77" t="s">
        <v>14</v>
      </c>
      <c r="T813" s="77" t="s">
        <v>1523</v>
      </c>
      <c r="U813" s="77" t="s">
        <v>278</v>
      </c>
      <c r="V813" s="432" t="s">
        <v>1529</v>
      </c>
      <c r="W813" s="432"/>
    </row>
    <row r="814" spans="1:23" ht="15.75" thickTop="1" thickBot="1">
      <c r="A814" s="409"/>
      <c r="B814" s="409"/>
      <c r="C814" s="409"/>
      <c r="D814" s="97"/>
      <c r="E814" s="410"/>
      <c r="F814" s="410"/>
      <c r="G814" s="410"/>
      <c r="H814" s="410"/>
      <c r="I814" s="410"/>
      <c r="R814" s="232" t="s">
        <v>271</v>
      </c>
      <c r="S814" s="77" t="s">
        <v>1530</v>
      </c>
      <c r="T814" s="77" t="s">
        <v>1523</v>
      </c>
      <c r="U814" s="77" t="s">
        <v>1530</v>
      </c>
      <c r="V814" s="432"/>
      <c r="W814" s="432"/>
    </row>
    <row r="815" spans="1:23" ht="15.75" thickTop="1" thickBot="1">
      <c r="A815" s="409"/>
      <c r="B815" s="409"/>
      <c r="C815" s="409"/>
      <c r="D815" s="97" t="s">
        <v>313</v>
      </c>
      <c r="E815" s="410"/>
      <c r="F815" s="410"/>
      <c r="G815" s="410"/>
      <c r="H815" s="410"/>
      <c r="I815" s="410"/>
      <c r="R815" s="232" t="s">
        <v>264</v>
      </c>
      <c r="S815" s="77" t="s">
        <v>499</v>
      </c>
      <c r="T815" s="77" t="s">
        <v>1523</v>
      </c>
      <c r="U815" s="77" t="s">
        <v>278</v>
      </c>
      <c r="V815" s="432"/>
      <c r="W815" s="432"/>
    </row>
    <row r="816" spans="1:23" ht="15.75" thickTop="1" thickBot="1">
      <c r="A816" s="409"/>
      <c r="B816" s="409"/>
      <c r="C816" s="409"/>
      <c r="D816" s="97"/>
      <c r="E816" s="410"/>
      <c r="F816" s="410"/>
      <c r="G816" s="410"/>
      <c r="H816" s="410"/>
      <c r="I816" s="410"/>
      <c r="R816" s="232" t="s">
        <v>1531</v>
      </c>
      <c r="S816" s="77" t="s">
        <v>1522</v>
      </c>
      <c r="T816" s="77" t="s">
        <v>1523</v>
      </c>
      <c r="U816" s="77" t="s">
        <v>278</v>
      </c>
      <c r="V816" s="432"/>
      <c r="W816" s="432"/>
    </row>
    <row r="817" spans="1:23" ht="15.75" thickTop="1" thickBot="1">
      <c r="A817" s="409"/>
      <c r="B817" s="409"/>
      <c r="C817" s="409"/>
      <c r="D817" s="97"/>
      <c r="E817" s="410" t="s">
        <v>1244</v>
      </c>
      <c r="F817" s="410"/>
      <c r="G817" s="410"/>
      <c r="H817" s="410"/>
      <c r="I817" s="410"/>
      <c r="R817" s="232" t="s">
        <v>1532</v>
      </c>
      <c r="S817" s="77" t="s">
        <v>1522</v>
      </c>
      <c r="T817" s="77" t="s">
        <v>1523</v>
      </c>
      <c r="U817" s="77" t="s">
        <v>278</v>
      </c>
      <c r="V817" s="432"/>
      <c r="W817" s="432"/>
    </row>
    <row r="818" spans="1:23" ht="15.75" thickTop="1" thickBot="1">
      <c r="R818" s="232" t="s">
        <v>1584</v>
      </c>
      <c r="S818" s="77" t="s">
        <v>1533</v>
      </c>
      <c r="T818" s="77" t="s">
        <v>1523</v>
      </c>
      <c r="U818" s="77" t="s">
        <v>278</v>
      </c>
      <c r="V818" s="432"/>
      <c r="W818" s="432"/>
    </row>
    <row r="819" spans="1:23" ht="18" thickTop="1" thickBot="1">
      <c r="A819" s="406" t="s">
        <v>1252</v>
      </c>
      <c r="B819" s="407"/>
      <c r="C819" s="407"/>
      <c r="D819" s="407"/>
      <c r="E819" s="407"/>
      <c r="F819" s="407"/>
      <c r="G819" s="407"/>
      <c r="H819" s="407"/>
      <c r="I819" s="408"/>
      <c r="R819" s="232" t="s">
        <v>1534</v>
      </c>
      <c r="S819" s="77" t="s">
        <v>1522</v>
      </c>
      <c r="T819" s="77" t="s">
        <v>1523</v>
      </c>
      <c r="U819" s="77" t="s">
        <v>278</v>
      </c>
      <c r="V819" s="432"/>
      <c r="W819" s="432"/>
    </row>
    <row r="820" spans="1:23" ht="15.75" thickTop="1" thickBot="1">
      <c r="A820" s="409"/>
      <c r="B820" s="409"/>
      <c r="C820" s="409"/>
      <c r="D820" s="97" t="s">
        <v>310</v>
      </c>
      <c r="E820" s="410" t="s">
        <v>1253</v>
      </c>
      <c r="F820" s="410"/>
      <c r="G820" s="410"/>
      <c r="H820" s="410"/>
      <c r="I820" s="410"/>
      <c r="R820" s="232" t="s">
        <v>1502</v>
      </c>
      <c r="S820" s="77" t="s">
        <v>1525</v>
      </c>
      <c r="T820" s="77" t="s">
        <v>1523</v>
      </c>
      <c r="U820" s="77" t="s">
        <v>278</v>
      </c>
      <c r="V820" s="432" t="s">
        <v>1535</v>
      </c>
      <c r="W820" s="432"/>
    </row>
    <row r="821" spans="1:23" ht="15.75" thickTop="1" thickBot="1">
      <c r="A821" s="409"/>
      <c r="B821" s="409"/>
      <c r="C821" s="409"/>
      <c r="D821" s="97"/>
      <c r="E821" s="410"/>
      <c r="F821" s="410"/>
      <c r="G821" s="410"/>
      <c r="H821" s="410"/>
      <c r="I821" s="410"/>
      <c r="R821" s="232" t="s">
        <v>1536</v>
      </c>
      <c r="S821" s="77" t="s">
        <v>1537</v>
      </c>
      <c r="T821" s="77" t="s">
        <v>1523</v>
      </c>
      <c r="U821" s="77" t="s">
        <v>278</v>
      </c>
      <c r="V821" s="432"/>
      <c r="W821" s="432"/>
    </row>
    <row r="822" spans="1:23" ht="15.75" thickTop="1" thickBot="1">
      <c r="A822" s="409"/>
      <c r="B822" s="409"/>
      <c r="C822" s="409"/>
      <c r="D822" s="97" t="s">
        <v>311</v>
      </c>
      <c r="E822" s="410" t="s">
        <v>1213</v>
      </c>
      <c r="F822" s="410"/>
      <c r="G822" s="410"/>
      <c r="H822" s="410"/>
      <c r="I822" s="410"/>
      <c r="R822" s="232" t="s">
        <v>1538</v>
      </c>
      <c r="S822" s="77" t="s">
        <v>1525</v>
      </c>
      <c r="T822" s="77" t="s">
        <v>1523</v>
      </c>
      <c r="U822" s="77" t="s">
        <v>278</v>
      </c>
      <c r="V822" s="432"/>
      <c r="W822" s="432"/>
    </row>
    <row r="823" spans="1:23" ht="15.75" thickTop="1" thickBot="1">
      <c r="A823" s="409"/>
      <c r="B823" s="409"/>
      <c r="C823" s="409"/>
      <c r="D823" s="97"/>
      <c r="E823" s="410"/>
      <c r="F823" s="410"/>
      <c r="G823" s="410"/>
      <c r="H823" s="410"/>
      <c r="I823" s="410"/>
      <c r="R823" s="232" t="s">
        <v>1585</v>
      </c>
      <c r="S823" s="77" t="s">
        <v>1539</v>
      </c>
      <c r="T823" s="77" t="s">
        <v>1523</v>
      </c>
      <c r="U823" s="77" t="s">
        <v>1540</v>
      </c>
      <c r="V823" s="432" t="s">
        <v>1541</v>
      </c>
      <c r="W823" s="432"/>
    </row>
    <row r="824" spans="1:23" ht="15" thickTop="1" thickBot="1">
      <c r="A824" s="409"/>
      <c r="B824" s="409"/>
      <c r="C824" s="409"/>
      <c r="D824" s="97" t="s">
        <v>313</v>
      </c>
      <c r="E824" s="410"/>
      <c r="F824" s="410"/>
      <c r="G824" s="410"/>
      <c r="H824" s="410"/>
      <c r="I824" s="410"/>
    </row>
    <row r="825" spans="1:23" ht="15" thickTop="1" thickBot="1">
      <c r="A825" s="409"/>
      <c r="B825" s="409"/>
      <c r="C825" s="409"/>
      <c r="D825" s="97"/>
      <c r="E825" s="410"/>
      <c r="F825" s="410"/>
      <c r="G825" s="410"/>
      <c r="H825" s="410"/>
      <c r="I825" s="410"/>
    </row>
    <row r="826" spans="1:23" ht="15" thickTop="1" thickBot="1">
      <c r="A826" s="409"/>
      <c r="B826" s="409"/>
      <c r="C826" s="409"/>
      <c r="D826" s="97"/>
      <c r="E826" s="410" t="s">
        <v>1244</v>
      </c>
      <c r="F826" s="410"/>
      <c r="G826" s="410"/>
      <c r="H826" s="410"/>
      <c r="I826" s="410"/>
    </row>
    <row r="827" spans="1:23" ht="15" thickTop="1" thickBot="1"/>
    <row r="828" spans="1:23" ht="18" thickTop="1" thickBot="1">
      <c r="A828" s="406" t="s">
        <v>1245</v>
      </c>
      <c r="B828" s="407"/>
      <c r="C828" s="407"/>
      <c r="D828" s="407"/>
      <c r="E828" s="407"/>
      <c r="F828" s="407"/>
      <c r="G828" s="407"/>
      <c r="H828" s="407"/>
      <c r="I828" s="408"/>
    </row>
    <row r="829" spans="1:23" ht="15" thickTop="1" thickBot="1">
      <c r="A829" s="409"/>
      <c r="B829" s="409"/>
      <c r="C829" s="409"/>
      <c r="D829" s="97" t="s">
        <v>310</v>
      </c>
      <c r="E829" s="410" t="s">
        <v>1246</v>
      </c>
      <c r="F829" s="410"/>
      <c r="G829" s="410"/>
      <c r="H829" s="410"/>
      <c r="I829" s="410"/>
    </row>
    <row r="830" spans="1:23" ht="15" thickTop="1" thickBot="1">
      <c r="A830" s="409"/>
      <c r="B830" s="409"/>
      <c r="C830" s="409"/>
      <c r="D830" s="97"/>
      <c r="E830" s="410"/>
      <c r="F830" s="410"/>
      <c r="G830" s="410"/>
      <c r="H830" s="410"/>
      <c r="I830" s="410"/>
    </row>
    <row r="831" spans="1:23" ht="15" thickTop="1" thickBot="1">
      <c r="A831" s="409"/>
      <c r="B831" s="409"/>
      <c r="C831" s="409"/>
      <c r="D831" s="97" t="s">
        <v>311</v>
      </c>
      <c r="E831" s="410" t="s">
        <v>1213</v>
      </c>
      <c r="F831" s="410"/>
      <c r="G831" s="410"/>
      <c r="H831" s="410"/>
      <c r="I831" s="410"/>
    </row>
    <row r="832" spans="1:23" ht="15" thickTop="1" thickBot="1">
      <c r="A832" s="409"/>
      <c r="B832" s="409"/>
      <c r="C832" s="409"/>
      <c r="D832" s="97"/>
      <c r="E832" s="410"/>
      <c r="F832" s="410"/>
      <c r="G832" s="410"/>
      <c r="H832" s="410"/>
      <c r="I832" s="410"/>
    </row>
    <row r="833" spans="1:9" ht="15" thickTop="1" thickBot="1">
      <c r="A833" s="409"/>
      <c r="B833" s="409"/>
      <c r="C833" s="409"/>
      <c r="D833" s="97" t="s">
        <v>313</v>
      </c>
      <c r="E833" s="410"/>
      <c r="F833" s="410"/>
      <c r="G833" s="410"/>
      <c r="H833" s="410"/>
      <c r="I833" s="410"/>
    </row>
    <row r="834" spans="1:9" ht="15" thickTop="1" thickBot="1">
      <c r="A834" s="409"/>
      <c r="B834" s="409"/>
      <c r="C834" s="409"/>
      <c r="D834" s="97"/>
      <c r="E834" s="410"/>
      <c r="F834" s="410"/>
      <c r="G834" s="410"/>
      <c r="H834" s="410"/>
      <c r="I834" s="410"/>
    </row>
    <row r="835" spans="1:9" ht="15" thickTop="1" thickBot="1">
      <c r="A835" s="409"/>
      <c r="B835" s="409"/>
      <c r="C835" s="409"/>
      <c r="D835" s="97"/>
      <c r="E835" s="410" t="s">
        <v>1244</v>
      </c>
      <c r="F835" s="410"/>
      <c r="G835" s="410"/>
      <c r="H835" s="410"/>
      <c r="I835" s="410"/>
    </row>
    <row r="836" spans="1:9" ht="15" thickTop="1" thickBot="1"/>
    <row r="837" spans="1:9" ht="18" thickTop="1" thickBot="1">
      <c r="A837" s="406" t="s">
        <v>1247</v>
      </c>
      <c r="B837" s="407"/>
      <c r="C837" s="407"/>
      <c r="D837" s="407"/>
      <c r="E837" s="407"/>
      <c r="F837" s="407"/>
      <c r="G837" s="407"/>
      <c r="H837" s="407"/>
      <c r="I837" s="408"/>
    </row>
    <row r="838" spans="1:9" ht="15" thickTop="1" thickBot="1">
      <c r="A838" s="409"/>
      <c r="B838" s="409"/>
      <c r="C838" s="409"/>
      <c r="D838" s="97" t="s">
        <v>310</v>
      </c>
      <c r="E838" s="410" t="s">
        <v>1248</v>
      </c>
      <c r="F838" s="410"/>
      <c r="G838" s="410"/>
      <c r="H838" s="410"/>
      <c r="I838" s="410"/>
    </row>
    <row r="839" spans="1:9" ht="15" thickTop="1" thickBot="1">
      <c r="A839" s="409"/>
      <c r="B839" s="409"/>
      <c r="C839" s="409"/>
      <c r="D839" s="97"/>
      <c r="E839" s="410"/>
      <c r="F839" s="410"/>
      <c r="G839" s="410"/>
      <c r="H839" s="410"/>
      <c r="I839" s="410"/>
    </row>
    <row r="840" spans="1:9" ht="15" thickTop="1" thickBot="1">
      <c r="A840" s="409"/>
      <c r="B840" s="409"/>
      <c r="C840" s="409"/>
      <c r="D840" s="97" t="s">
        <v>311</v>
      </c>
      <c r="E840" s="410" t="s">
        <v>1213</v>
      </c>
      <c r="F840" s="410"/>
      <c r="G840" s="410"/>
      <c r="H840" s="410"/>
      <c r="I840" s="410"/>
    </row>
    <row r="841" spans="1:9" ht="15" thickTop="1" thickBot="1">
      <c r="A841" s="409"/>
      <c r="B841" s="409"/>
      <c r="C841" s="409"/>
      <c r="D841" s="97"/>
      <c r="E841" s="410"/>
      <c r="F841" s="410"/>
      <c r="G841" s="410"/>
      <c r="H841" s="410"/>
      <c r="I841" s="410"/>
    </row>
    <row r="842" spans="1:9" ht="15" thickTop="1" thickBot="1">
      <c r="A842" s="409"/>
      <c r="B842" s="409"/>
      <c r="C842" s="409"/>
      <c r="D842" s="97" t="s">
        <v>313</v>
      </c>
      <c r="E842" s="410"/>
      <c r="F842" s="410"/>
      <c r="G842" s="410"/>
      <c r="H842" s="410"/>
      <c r="I842" s="410"/>
    </row>
    <row r="843" spans="1:9" ht="15" thickTop="1" thickBot="1">
      <c r="A843" s="409"/>
      <c r="B843" s="409"/>
      <c r="C843" s="409"/>
      <c r="D843" s="97"/>
      <c r="E843" s="410"/>
      <c r="F843" s="410"/>
      <c r="G843" s="410"/>
      <c r="H843" s="410"/>
      <c r="I843" s="410"/>
    </row>
    <row r="844" spans="1:9" ht="15" thickTop="1" thickBot="1">
      <c r="A844" s="409"/>
      <c r="B844" s="409"/>
      <c r="C844" s="409"/>
      <c r="D844" s="97"/>
      <c r="E844" s="410" t="s">
        <v>1244</v>
      </c>
      <c r="F844" s="410"/>
      <c r="G844" s="410"/>
      <c r="H844" s="410"/>
      <c r="I844" s="410"/>
    </row>
    <row r="845" spans="1:9" ht="15" thickTop="1" thickBot="1"/>
    <row r="846" spans="1:9" ht="18" thickTop="1" thickBot="1">
      <c r="A846" s="406" t="s">
        <v>1281</v>
      </c>
      <c r="B846" s="407"/>
      <c r="C846" s="407"/>
      <c r="D846" s="407"/>
      <c r="E846" s="407"/>
      <c r="F846" s="407"/>
      <c r="G846" s="407"/>
      <c r="H846" s="407"/>
      <c r="I846" s="408"/>
    </row>
    <row r="847" spans="1:9" ht="15" thickTop="1" thickBot="1">
      <c r="A847" s="409"/>
      <c r="B847" s="409"/>
      <c r="C847" s="409"/>
      <c r="D847" s="98" t="s">
        <v>310</v>
      </c>
      <c r="E847" s="410" t="s">
        <v>1282</v>
      </c>
      <c r="F847" s="410"/>
      <c r="G847" s="410"/>
      <c r="H847" s="410"/>
      <c r="I847" s="410"/>
    </row>
    <row r="848" spans="1:9" ht="15" thickTop="1" thickBot="1">
      <c r="A848" s="409"/>
      <c r="B848" s="409"/>
      <c r="C848" s="409"/>
      <c r="D848" s="98"/>
      <c r="E848" s="410"/>
      <c r="F848" s="410"/>
      <c r="G848" s="410"/>
      <c r="H848" s="410"/>
      <c r="I848" s="410"/>
    </row>
    <row r="849" spans="1:9" ht="15" thickTop="1" thickBot="1">
      <c r="A849" s="409"/>
      <c r="B849" s="409"/>
      <c r="C849" s="409"/>
      <c r="D849" s="98" t="s">
        <v>311</v>
      </c>
      <c r="E849" s="410"/>
      <c r="F849" s="410"/>
      <c r="G849" s="410"/>
      <c r="H849" s="410"/>
      <c r="I849" s="410"/>
    </row>
    <row r="850" spans="1:9" ht="15" thickTop="1" thickBot="1">
      <c r="A850" s="409"/>
      <c r="B850" s="409"/>
      <c r="C850" s="409"/>
      <c r="D850" s="98"/>
      <c r="E850" s="410"/>
      <c r="F850" s="410"/>
      <c r="G850" s="410"/>
      <c r="H850" s="410"/>
      <c r="I850" s="410"/>
    </row>
    <row r="851" spans="1:9" ht="15" thickTop="1" thickBot="1">
      <c r="A851" s="409"/>
      <c r="B851" s="409"/>
      <c r="C851" s="409"/>
      <c r="D851" s="98" t="s">
        <v>313</v>
      </c>
      <c r="E851" s="410"/>
      <c r="F851" s="410"/>
      <c r="G851" s="410"/>
      <c r="H851" s="410"/>
      <c r="I851" s="410"/>
    </row>
    <row r="852" spans="1:9" ht="15" thickTop="1" thickBot="1">
      <c r="A852" s="409"/>
      <c r="B852" s="409"/>
      <c r="C852" s="409"/>
      <c r="D852" s="98"/>
      <c r="E852" s="410"/>
      <c r="F852" s="410"/>
      <c r="G852" s="410"/>
      <c r="H852" s="410"/>
      <c r="I852" s="410"/>
    </row>
    <row r="853" spans="1:9" ht="15" thickTop="1" thickBot="1">
      <c r="A853" s="409"/>
      <c r="B853" s="409"/>
      <c r="C853" s="409"/>
      <c r="D853" s="98"/>
      <c r="E853" s="410" t="s">
        <v>1283</v>
      </c>
      <c r="F853" s="410"/>
      <c r="G853" s="410"/>
      <c r="H853" s="410"/>
      <c r="I853" s="410"/>
    </row>
    <row r="854" spans="1:9" ht="15" thickTop="1" thickBot="1"/>
    <row r="855" spans="1:9" ht="18" thickTop="1" thickBot="1">
      <c r="A855" s="406" t="s">
        <v>1222</v>
      </c>
      <c r="B855" s="407"/>
      <c r="C855" s="407"/>
      <c r="D855" s="407"/>
      <c r="E855" s="407"/>
      <c r="F855" s="407"/>
      <c r="G855" s="407"/>
      <c r="H855" s="407"/>
      <c r="I855" s="408"/>
    </row>
    <row r="856" spans="1:9" ht="15" thickTop="1" thickBot="1">
      <c r="A856" s="409"/>
      <c r="B856" s="409"/>
      <c r="C856" s="409"/>
      <c r="D856" s="97" t="s">
        <v>310</v>
      </c>
      <c r="E856" s="410" t="s">
        <v>1224</v>
      </c>
      <c r="F856" s="410"/>
      <c r="G856" s="410"/>
      <c r="H856" s="410"/>
      <c r="I856" s="410"/>
    </row>
    <row r="857" spans="1:9" ht="15" thickTop="1" thickBot="1">
      <c r="A857" s="409"/>
      <c r="B857" s="409"/>
      <c r="C857" s="409"/>
      <c r="D857" s="97"/>
      <c r="E857" s="410"/>
      <c r="F857" s="410"/>
      <c r="G857" s="410"/>
      <c r="H857" s="410"/>
      <c r="I857" s="410"/>
    </row>
    <row r="858" spans="1:9" ht="15" thickTop="1" thickBot="1">
      <c r="A858" s="409"/>
      <c r="B858" s="409"/>
      <c r="C858" s="409"/>
      <c r="D858" s="97" t="s">
        <v>311</v>
      </c>
      <c r="E858" s="410" t="s">
        <v>1223</v>
      </c>
      <c r="F858" s="410"/>
      <c r="G858" s="410"/>
      <c r="H858" s="410"/>
      <c r="I858" s="410"/>
    </row>
    <row r="859" spans="1:9" ht="15" thickTop="1" thickBot="1">
      <c r="A859" s="409"/>
      <c r="B859" s="409"/>
      <c r="C859" s="409"/>
      <c r="D859" s="97"/>
      <c r="E859" s="410"/>
      <c r="F859" s="410"/>
      <c r="G859" s="410"/>
      <c r="H859" s="410"/>
      <c r="I859" s="410"/>
    </row>
    <row r="860" spans="1:9" ht="15" thickTop="1" thickBot="1">
      <c r="A860" s="409"/>
      <c r="B860" s="409"/>
      <c r="C860" s="409"/>
      <c r="D860" s="97" t="s">
        <v>313</v>
      </c>
      <c r="E860" s="410"/>
      <c r="F860" s="410"/>
      <c r="G860" s="410"/>
      <c r="H860" s="410"/>
      <c r="I860" s="410"/>
    </row>
    <row r="861" spans="1:9" ht="15" thickTop="1" thickBot="1">
      <c r="A861" s="409"/>
      <c r="B861" s="409"/>
      <c r="C861" s="409"/>
      <c r="D861" s="97"/>
      <c r="E861" s="410"/>
      <c r="F861" s="410"/>
      <c r="G861" s="410"/>
      <c r="H861" s="410"/>
      <c r="I861" s="410"/>
    </row>
    <row r="862" spans="1:9" ht="15" thickTop="1" thickBot="1">
      <c r="A862" s="409"/>
      <c r="B862" s="409"/>
      <c r="C862" s="409"/>
      <c r="D862" s="97"/>
      <c r="E862" s="411" t="s">
        <v>1225</v>
      </c>
      <c r="F862" s="410"/>
      <c r="G862" s="410"/>
      <c r="H862" s="410"/>
      <c r="I862" s="410"/>
    </row>
    <row r="863" spans="1:9" ht="15" thickTop="1" thickBot="1"/>
    <row r="864" spans="1:9" ht="18" thickTop="1" thickBot="1">
      <c r="A864" s="406" t="s">
        <v>1245</v>
      </c>
      <c r="B864" s="407"/>
      <c r="C864" s="407"/>
      <c r="D864" s="407"/>
      <c r="E864" s="407"/>
      <c r="F864" s="407"/>
      <c r="G864" s="407"/>
      <c r="H864" s="407"/>
      <c r="I864" s="408"/>
    </row>
    <row r="865" spans="1:9" ht="15" thickTop="1" thickBot="1">
      <c r="A865" s="409"/>
      <c r="B865" s="409"/>
      <c r="C865" s="409"/>
      <c r="D865" s="97" t="s">
        <v>310</v>
      </c>
      <c r="E865" s="410" t="s">
        <v>1230</v>
      </c>
      <c r="F865" s="410"/>
      <c r="G865" s="410"/>
      <c r="H865" s="410"/>
      <c r="I865" s="410"/>
    </row>
    <row r="866" spans="1:9" ht="15" thickTop="1" thickBot="1">
      <c r="A866" s="409"/>
      <c r="B866" s="409"/>
      <c r="C866" s="409"/>
      <c r="D866" s="97"/>
      <c r="E866" s="410"/>
      <c r="F866" s="410"/>
      <c r="G866" s="410"/>
      <c r="H866" s="410"/>
      <c r="I866" s="410"/>
    </row>
    <row r="867" spans="1:9" ht="15" thickTop="1" thickBot="1">
      <c r="A867" s="409"/>
      <c r="B867" s="409"/>
      <c r="C867" s="409"/>
      <c r="D867" s="97" t="s">
        <v>311</v>
      </c>
      <c r="E867" s="410" t="s">
        <v>1231</v>
      </c>
      <c r="F867" s="410"/>
      <c r="G867" s="410"/>
      <c r="H867" s="410"/>
      <c r="I867" s="410"/>
    </row>
    <row r="868" spans="1:9" ht="15" thickTop="1" thickBot="1">
      <c r="A868" s="409"/>
      <c r="B868" s="409"/>
      <c r="C868" s="409"/>
      <c r="D868" s="97"/>
      <c r="E868" s="410"/>
      <c r="F868" s="410"/>
      <c r="G868" s="410"/>
      <c r="H868" s="410"/>
      <c r="I868" s="410"/>
    </row>
    <row r="869" spans="1:9" ht="15" thickTop="1" thickBot="1">
      <c r="A869" s="409"/>
      <c r="B869" s="409"/>
      <c r="C869" s="409"/>
      <c r="D869" s="97" t="s">
        <v>313</v>
      </c>
      <c r="E869" s="410"/>
      <c r="F869" s="410"/>
      <c r="G869" s="410"/>
      <c r="H869" s="410"/>
      <c r="I869" s="410"/>
    </row>
    <row r="870" spans="1:9" ht="15" thickTop="1" thickBot="1">
      <c r="A870" s="409"/>
      <c r="B870" s="409"/>
      <c r="C870" s="409"/>
      <c r="D870" s="97"/>
      <c r="E870" s="410"/>
      <c r="F870" s="410"/>
      <c r="G870" s="410"/>
      <c r="H870" s="410"/>
      <c r="I870" s="410"/>
    </row>
    <row r="871" spans="1:9" ht="15" thickTop="1" thickBot="1">
      <c r="A871" s="409"/>
      <c r="B871" s="409"/>
      <c r="C871" s="409"/>
      <c r="D871" s="97"/>
      <c r="E871" s="411" t="s">
        <v>1225</v>
      </c>
      <c r="F871" s="410"/>
      <c r="G871" s="410"/>
      <c r="H871" s="410"/>
      <c r="I871" s="410"/>
    </row>
    <row r="872" spans="1:9" ht="15" thickTop="1" thickBot="1"/>
    <row r="873" spans="1:9" ht="18" thickTop="1" thickBot="1">
      <c r="A873" s="406" t="s">
        <v>1256</v>
      </c>
      <c r="B873" s="407"/>
      <c r="C873" s="407"/>
      <c r="D873" s="407"/>
      <c r="E873" s="407"/>
      <c r="F873" s="407"/>
      <c r="G873" s="407"/>
      <c r="H873" s="407"/>
      <c r="I873" s="408"/>
    </row>
    <row r="874" spans="1:9" ht="15" thickTop="1" thickBot="1">
      <c r="A874" s="409"/>
      <c r="B874" s="409"/>
      <c r="C874" s="409"/>
      <c r="D874" s="97" t="s">
        <v>310</v>
      </c>
      <c r="E874" s="410" t="s">
        <v>1224</v>
      </c>
      <c r="F874" s="410"/>
      <c r="G874" s="410"/>
      <c r="H874" s="410"/>
      <c r="I874" s="410"/>
    </row>
    <row r="875" spans="1:9" ht="15" thickTop="1" thickBot="1">
      <c r="A875" s="409"/>
      <c r="B875" s="409"/>
      <c r="C875" s="409"/>
      <c r="D875" s="97"/>
      <c r="E875" s="410"/>
      <c r="F875" s="410"/>
      <c r="G875" s="410"/>
      <c r="H875" s="410"/>
      <c r="I875" s="410"/>
    </row>
    <row r="876" spans="1:9" ht="15" thickTop="1" thickBot="1">
      <c r="A876" s="409"/>
      <c r="B876" s="409"/>
      <c r="C876" s="409"/>
      <c r="D876" s="97" t="s">
        <v>311</v>
      </c>
      <c r="E876" s="410" t="s">
        <v>1231</v>
      </c>
      <c r="F876" s="410"/>
      <c r="G876" s="410"/>
      <c r="H876" s="410"/>
      <c r="I876" s="410"/>
    </row>
    <row r="877" spans="1:9" ht="15" thickTop="1" thickBot="1">
      <c r="A877" s="409"/>
      <c r="B877" s="409"/>
      <c r="C877" s="409"/>
      <c r="D877" s="97"/>
      <c r="E877" s="410"/>
      <c r="F877" s="410"/>
      <c r="G877" s="410"/>
      <c r="H877" s="410"/>
      <c r="I877" s="410"/>
    </row>
    <row r="878" spans="1:9" ht="15" thickTop="1" thickBot="1">
      <c r="A878" s="409"/>
      <c r="B878" s="409"/>
      <c r="C878" s="409"/>
      <c r="D878" s="97" t="s">
        <v>313</v>
      </c>
      <c r="E878" s="410"/>
      <c r="F878" s="410"/>
      <c r="G878" s="410"/>
      <c r="H878" s="410"/>
      <c r="I878" s="410"/>
    </row>
    <row r="879" spans="1:9" ht="15" thickTop="1" thickBot="1">
      <c r="A879" s="409"/>
      <c r="B879" s="409"/>
      <c r="C879" s="409"/>
      <c r="D879" s="97"/>
      <c r="E879" s="410"/>
      <c r="F879" s="410"/>
      <c r="G879" s="410"/>
      <c r="H879" s="410"/>
      <c r="I879" s="410"/>
    </row>
    <row r="880" spans="1:9" ht="15" thickTop="1" thickBot="1">
      <c r="A880" s="409"/>
      <c r="B880" s="409"/>
      <c r="C880" s="409"/>
      <c r="D880" s="97"/>
      <c r="E880" s="411" t="s">
        <v>1225</v>
      </c>
      <c r="F880" s="410"/>
      <c r="G880" s="410"/>
      <c r="H880" s="410"/>
      <c r="I880" s="410"/>
    </row>
    <row r="881" spans="1:9" ht="15" thickTop="1" thickBot="1"/>
    <row r="882" spans="1:9" ht="18" thickTop="1" thickBot="1">
      <c r="A882" s="406" t="s">
        <v>1237</v>
      </c>
      <c r="B882" s="407"/>
      <c r="C882" s="407"/>
      <c r="D882" s="407"/>
      <c r="E882" s="407"/>
      <c r="F882" s="407"/>
      <c r="G882" s="407"/>
      <c r="H882" s="407"/>
      <c r="I882" s="408"/>
    </row>
    <row r="883" spans="1:9" ht="15" thickTop="1" thickBot="1">
      <c r="A883" s="409"/>
      <c r="B883" s="409"/>
      <c r="C883" s="409"/>
      <c r="D883" s="97" t="s">
        <v>310</v>
      </c>
      <c r="E883" s="410" t="s">
        <v>1224</v>
      </c>
      <c r="F883" s="410"/>
      <c r="G883" s="410"/>
      <c r="H883" s="410"/>
      <c r="I883" s="410"/>
    </row>
    <row r="884" spans="1:9" ht="15" thickTop="1" thickBot="1">
      <c r="A884" s="409"/>
      <c r="B884" s="409"/>
      <c r="C884" s="409"/>
      <c r="D884" s="97"/>
      <c r="E884" s="410"/>
      <c r="F884" s="410"/>
      <c r="G884" s="410"/>
      <c r="H884" s="410"/>
      <c r="I884" s="410"/>
    </row>
    <row r="885" spans="1:9" ht="15" thickTop="1" thickBot="1">
      <c r="A885" s="409"/>
      <c r="B885" s="409"/>
      <c r="C885" s="409"/>
      <c r="D885" s="97" t="s">
        <v>311</v>
      </c>
      <c r="E885" s="410" t="s">
        <v>1231</v>
      </c>
      <c r="F885" s="410"/>
      <c r="G885" s="410"/>
      <c r="H885" s="410"/>
      <c r="I885" s="410"/>
    </row>
    <row r="886" spans="1:9" ht="15" thickTop="1" thickBot="1">
      <c r="A886" s="409"/>
      <c r="B886" s="409"/>
      <c r="C886" s="409"/>
      <c r="D886" s="97"/>
      <c r="E886" s="410"/>
      <c r="F886" s="410"/>
      <c r="G886" s="410"/>
      <c r="H886" s="410"/>
      <c r="I886" s="410"/>
    </row>
    <row r="887" spans="1:9" ht="15" thickTop="1" thickBot="1">
      <c r="A887" s="409"/>
      <c r="B887" s="409"/>
      <c r="C887" s="409"/>
      <c r="D887" s="97" t="s">
        <v>313</v>
      </c>
      <c r="E887" s="410"/>
      <c r="F887" s="410"/>
      <c r="G887" s="410"/>
      <c r="H887" s="410"/>
      <c r="I887" s="410"/>
    </row>
    <row r="888" spans="1:9" ht="15" thickTop="1" thickBot="1">
      <c r="A888" s="409"/>
      <c r="B888" s="409"/>
      <c r="C888" s="409"/>
      <c r="D888" s="97"/>
      <c r="E888" s="410"/>
      <c r="F888" s="410"/>
      <c r="G888" s="410"/>
      <c r="H888" s="410"/>
      <c r="I888" s="410"/>
    </row>
    <row r="889" spans="1:9" ht="15" thickTop="1" thickBot="1">
      <c r="A889" s="409"/>
      <c r="B889" s="409"/>
      <c r="C889" s="409"/>
      <c r="D889" s="97"/>
      <c r="E889" s="411" t="s">
        <v>1225</v>
      </c>
      <c r="F889" s="410"/>
      <c r="G889" s="410"/>
      <c r="H889" s="410"/>
      <c r="I889" s="410"/>
    </row>
    <row r="890" spans="1:9" ht="15" thickTop="1" thickBot="1"/>
    <row r="891" spans="1:9" ht="18" thickTop="1" thickBot="1">
      <c r="A891" s="406" t="s">
        <v>1238</v>
      </c>
      <c r="B891" s="407"/>
      <c r="C891" s="407"/>
      <c r="D891" s="407"/>
      <c r="E891" s="407"/>
      <c r="F891" s="407"/>
      <c r="G891" s="407"/>
      <c r="H891" s="407"/>
      <c r="I891" s="408"/>
    </row>
    <row r="892" spans="1:9" ht="15" thickTop="1" thickBot="1">
      <c r="A892" s="409"/>
      <c r="B892" s="409"/>
      <c r="C892" s="409"/>
      <c r="D892" s="97" t="s">
        <v>310</v>
      </c>
      <c r="E892" s="410" t="s">
        <v>1239</v>
      </c>
      <c r="F892" s="410"/>
      <c r="G892" s="410"/>
      <c r="H892" s="410"/>
      <c r="I892" s="410"/>
    </row>
    <row r="893" spans="1:9" ht="15" thickTop="1" thickBot="1">
      <c r="A893" s="409"/>
      <c r="B893" s="409"/>
      <c r="C893" s="409"/>
      <c r="D893" s="97"/>
      <c r="E893" s="410"/>
      <c r="F893" s="410"/>
      <c r="G893" s="410"/>
      <c r="H893" s="410"/>
      <c r="I893" s="410"/>
    </row>
    <row r="894" spans="1:9" ht="15" thickTop="1" thickBot="1">
      <c r="A894" s="409"/>
      <c r="B894" s="409"/>
      <c r="C894" s="409"/>
      <c r="D894" s="97" t="s">
        <v>311</v>
      </c>
      <c r="E894" s="410" t="s">
        <v>1213</v>
      </c>
      <c r="F894" s="410"/>
      <c r="G894" s="410"/>
      <c r="H894" s="410"/>
      <c r="I894" s="410"/>
    </row>
    <row r="895" spans="1:9" ht="15" thickTop="1" thickBot="1">
      <c r="A895" s="409"/>
      <c r="B895" s="409"/>
      <c r="C895" s="409"/>
      <c r="D895" s="97"/>
      <c r="E895" s="410"/>
      <c r="F895" s="410"/>
      <c r="G895" s="410"/>
      <c r="H895" s="410"/>
      <c r="I895" s="410"/>
    </row>
    <row r="896" spans="1:9" ht="15" thickTop="1" thickBot="1">
      <c r="A896" s="409"/>
      <c r="B896" s="409"/>
      <c r="C896" s="409"/>
      <c r="D896" s="97" t="s">
        <v>313</v>
      </c>
      <c r="E896" s="410"/>
      <c r="F896" s="410"/>
      <c r="G896" s="410"/>
      <c r="H896" s="410"/>
      <c r="I896" s="410"/>
    </row>
    <row r="897" spans="1:9" ht="15" thickTop="1" thickBot="1">
      <c r="A897" s="409"/>
      <c r="B897" s="409"/>
      <c r="C897" s="409"/>
      <c r="D897" s="97"/>
      <c r="E897" s="410"/>
      <c r="F897" s="410"/>
      <c r="G897" s="410"/>
      <c r="H897" s="410"/>
      <c r="I897" s="410"/>
    </row>
    <row r="898" spans="1:9" ht="15" thickTop="1" thickBot="1">
      <c r="A898" s="409"/>
      <c r="B898" s="409"/>
      <c r="C898" s="409"/>
      <c r="D898" s="97"/>
      <c r="E898" s="411" t="s">
        <v>1225</v>
      </c>
      <c r="F898" s="410"/>
      <c r="G898" s="410"/>
      <c r="H898" s="410"/>
      <c r="I898" s="410"/>
    </row>
    <row r="899" spans="1:9" ht="15" thickTop="1" thickBot="1"/>
    <row r="900" spans="1:9" ht="18" thickTop="1" thickBot="1">
      <c r="A900" s="406" t="s">
        <v>1240</v>
      </c>
      <c r="B900" s="407"/>
      <c r="C900" s="407"/>
      <c r="D900" s="407"/>
      <c r="E900" s="407"/>
      <c r="F900" s="407"/>
      <c r="G900" s="407"/>
      <c r="H900" s="407"/>
      <c r="I900" s="408"/>
    </row>
    <row r="901" spans="1:9" ht="15" thickTop="1" thickBot="1">
      <c r="A901" s="409"/>
      <c r="B901" s="409"/>
      <c r="C901" s="409"/>
      <c r="D901" s="97" t="s">
        <v>310</v>
      </c>
      <c r="E901" s="410" t="s">
        <v>1241</v>
      </c>
      <c r="F901" s="410"/>
      <c r="G901" s="410"/>
      <c r="H901" s="410"/>
      <c r="I901" s="410"/>
    </row>
    <row r="902" spans="1:9" ht="15" thickTop="1" thickBot="1">
      <c r="A902" s="409"/>
      <c r="B902" s="409"/>
      <c r="C902" s="409"/>
      <c r="D902" s="97"/>
      <c r="E902" s="410"/>
      <c r="F902" s="410"/>
      <c r="G902" s="410"/>
      <c r="H902" s="410"/>
      <c r="I902" s="410"/>
    </row>
    <row r="903" spans="1:9" ht="15" thickTop="1" thickBot="1">
      <c r="A903" s="409"/>
      <c r="B903" s="409"/>
      <c r="C903" s="409"/>
      <c r="D903" s="97" t="s">
        <v>311</v>
      </c>
      <c r="E903" s="410" t="s">
        <v>1213</v>
      </c>
      <c r="F903" s="410"/>
      <c r="G903" s="410"/>
      <c r="H903" s="410"/>
      <c r="I903" s="410"/>
    </row>
    <row r="904" spans="1:9" ht="15" thickTop="1" thickBot="1">
      <c r="A904" s="409"/>
      <c r="B904" s="409"/>
      <c r="C904" s="409"/>
      <c r="D904" s="97"/>
      <c r="E904" s="410"/>
      <c r="F904" s="410"/>
      <c r="G904" s="410"/>
      <c r="H904" s="410"/>
      <c r="I904" s="410"/>
    </row>
    <row r="905" spans="1:9" ht="15" thickTop="1" thickBot="1">
      <c r="A905" s="409"/>
      <c r="B905" s="409"/>
      <c r="C905" s="409"/>
      <c r="D905" s="97" t="s">
        <v>313</v>
      </c>
      <c r="E905" s="410"/>
      <c r="F905" s="410"/>
      <c r="G905" s="410"/>
      <c r="H905" s="410"/>
      <c r="I905" s="410"/>
    </row>
    <row r="906" spans="1:9" ht="15" thickTop="1" thickBot="1">
      <c r="A906" s="409"/>
      <c r="B906" s="409"/>
      <c r="C906" s="409"/>
      <c r="D906" s="97"/>
      <c r="E906" s="410"/>
      <c r="F906" s="410"/>
      <c r="G906" s="410"/>
      <c r="H906" s="410"/>
      <c r="I906" s="410"/>
    </row>
    <row r="907" spans="1:9" ht="15" thickTop="1" thickBot="1">
      <c r="A907" s="409"/>
      <c r="B907" s="409"/>
      <c r="C907" s="409"/>
      <c r="D907" s="97"/>
      <c r="E907" s="411" t="s">
        <v>1225</v>
      </c>
      <c r="F907" s="410"/>
      <c r="G907" s="410"/>
      <c r="H907" s="410"/>
      <c r="I907" s="410"/>
    </row>
    <row r="908" spans="1:9" ht="15" thickTop="1" thickBot="1"/>
    <row r="909" spans="1:9" ht="18" thickTop="1" thickBot="1">
      <c r="A909" s="406" t="s">
        <v>1226</v>
      </c>
      <c r="B909" s="407"/>
      <c r="C909" s="407"/>
      <c r="D909" s="407"/>
      <c r="E909" s="407"/>
      <c r="F909" s="407"/>
      <c r="G909" s="407"/>
      <c r="H909" s="407"/>
      <c r="I909" s="408"/>
    </row>
    <row r="910" spans="1:9" ht="15" thickTop="1" thickBot="1">
      <c r="A910" s="409"/>
      <c r="B910" s="409"/>
      <c r="C910" s="409"/>
      <c r="D910" s="97" t="s">
        <v>310</v>
      </c>
      <c r="E910" s="410" t="s">
        <v>1227</v>
      </c>
      <c r="F910" s="410"/>
      <c r="G910" s="410"/>
      <c r="H910" s="410"/>
      <c r="I910" s="410"/>
    </row>
    <row r="911" spans="1:9" ht="15" thickTop="1" thickBot="1">
      <c r="A911" s="409"/>
      <c r="B911" s="409"/>
      <c r="C911" s="409"/>
      <c r="D911" s="97"/>
      <c r="E911" s="410"/>
      <c r="F911" s="410"/>
      <c r="G911" s="410"/>
      <c r="H911" s="410"/>
      <c r="I911" s="410"/>
    </row>
    <row r="912" spans="1:9" ht="15" thickTop="1" thickBot="1">
      <c r="A912" s="409"/>
      <c r="B912" s="409"/>
      <c r="C912" s="409"/>
      <c r="D912" s="97" t="s">
        <v>311</v>
      </c>
      <c r="E912" s="410" t="s">
        <v>1213</v>
      </c>
      <c r="F912" s="410"/>
      <c r="G912" s="410"/>
      <c r="H912" s="410"/>
      <c r="I912" s="410"/>
    </row>
    <row r="913" spans="1:9" ht="15" thickTop="1" thickBot="1">
      <c r="A913" s="409"/>
      <c r="B913" s="409"/>
      <c r="C913" s="409"/>
      <c r="D913" s="97"/>
      <c r="E913" s="410"/>
      <c r="F913" s="410"/>
      <c r="G913" s="410"/>
      <c r="H913" s="410"/>
      <c r="I913" s="410"/>
    </row>
    <row r="914" spans="1:9" ht="15" thickTop="1" thickBot="1">
      <c r="A914" s="409"/>
      <c r="B914" s="409"/>
      <c r="C914" s="409"/>
      <c r="D914" s="97" t="s">
        <v>313</v>
      </c>
      <c r="E914" s="410"/>
      <c r="F914" s="410"/>
      <c r="G914" s="410"/>
      <c r="H914" s="410"/>
      <c r="I914" s="410"/>
    </row>
    <row r="915" spans="1:9" ht="15" thickTop="1" thickBot="1">
      <c r="A915" s="409"/>
      <c r="B915" s="409"/>
      <c r="C915" s="409"/>
      <c r="D915" s="97"/>
      <c r="E915" s="410"/>
      <c r="F915" s="410"/>
      <c r="G915" s="410"/>
      <c r="H915" s="410"/>
      <c r="I915" s="410"/>
    </row>
    <row r="916" spans="1:9" ht="15" thickTop="1" thickBot="1">
      <c r="A916" s="409"/>
      <c r="B916" s="409"/>
      <c r="C916" s="409"/>
      <c r="D916" s="97"/>
      <c r="E916" s="411" t="s">
        <v>1225</v>
      </c>
      <c r="F916" s="410"/>
      <c r="G916" s="410"/>
      <c r="H916" s="410"/>
      <c r="I916" s="410"/>
    </row>
    <row r="917" spans="1:9" ht="15" thickTop="1" thickBot="1"/>
    <row r="918" spans="1:9" ht="18" thickTop="1" thickBot="1">
      <c r="A918" s="406"/>
      <c r="B918" s="407"/>
      <c r="C918" s="407"/>
      <c r="D918" s="407"/>
      <c r="E918" s="407"/>
      <c r="F918" s="407"/>
      <c r="G918" s="407"/>
      <c r="H918" s="407"/>
      <c r="I918" s="408"/>
    </row>
    <row r="919" spans="1:9" ht="15" thickTop="1" thickBot="1">
      <c r="A919" s="409"/>
      <c r="B919" s="409"/>
      <c r="C919" s="409"/>
      <c r="D919" s="97" t="s">
        <v>310</v>
      </c>
      <c r="E919" s="410" t="s">
        <v>1234</v>
      </c>
      <c r="F919" s="410"/>
      <c r="G919" s="410"/>
      <c r="H919" s="410"/>
      <c r="I919" s="410"/>
    </row>
    <row r="920" spans="1:9" ht="15" thickTop="1" thickBot="1">
      <c r="A920" s="409"/>
      <c r="B920" s="409"/>
      <c r="C920" s="409"/>
      <c r="D920" s="97"/>
      <c r="E920" s="410"/>
      <c r="F920" s="410"/>
      <c r="G920" s="410"/>
      <c r="H920" s="410"/>
      <c r="I920" s="410"/>
    </row>
    <row r="921" spans="1:9" ht="15" thickTop="1" thickBot="1">
      <c r="A921" s="409"/>
      <c r="B921" s="409"/>
      <c r="C921" s="409"/>
      <c r="D921" s="97" t="s">
        <v>311</v>
      </c>
      <c r="E921" s="410" t="s">
        <v>1213</v>
      </c>
      <c r="F921" s="410"/>
      <c r="G921" s="410"/>
      <c r="H921" s="410"/>
      <c r="I921" s="410"/>
    </row>
    <row r="922" spans="1:9" ht="15" thickTop="1" thickBot="1">
      <c r="A922" s="409"/>
      <c r="B922" s="409"/>
      <c r="C922" s="409"/>
      <c r="D922" s="97"/>
      <c r="E922" s="410"/>
      <c r="F922" s="410"/>
      <c r="G922" s="410"/>
      <c r="H922" s="410"/>
      <c r="I922" s="410"/>
    </row>
    <row r="923" spans="1:9" ht="15" thickTop="1" thickBot="1">
      <c r="A923" s="409"/>
      <c r="B923" s="409"/>
      <c r="C923" s="409"/>
      <c r="D923" s="97" t="s">
        <v>313</v>
      </c>
      <c r="E923" s="410"/>
      <c r="F923" s="410"/>
      <c r="G923" s="410"/>
      <c r="H923" s="410"/>
      <c r="I923" s="410"/>
    </row>
    <row r="924" spans="1:9" ht="15" thickTop="1" thickBot="1">
      <c r="A924" s="409"/>
      <c r="B924" s="409"/>
      <c r="C924" s="409"/>
      <c r="D924" s="97"/>
      <c r="E924" s="410"/>
      <c r="F924" s="410"/>
      <c r="G924" s="410"/>
      <c r="H924" s="410"/>
      <c r="I924" s="410"/>
    </row>
    <row r="925" spans="1:9" ht="15" thickTop="1" thickBot="1">
      <c r="A925" s="409"/>
      <c r="B925" s="409"/>
      <c r="C925" s="409"/>
      <c r="D925" s="97"/>
      <c r="E925" s="411" t="s">
        <v>1225</v>
      </c>
      <c r="F925" s="410"/>
      <c r="G925" s="410"/>
      <c r="H925" s="410"/>
      <c r="I925" s="410"/>
    </row>
    <row r="926" spans="1:9" ht="15" thickTop="1" thickBot="1"/>
    <row r="927" spans="1:9" ht="18" thickTop="1" thickBot="1">
      <c r="A927" s="406" t="s">
        <v>1228</v>
      </c>
      <c r="B927" s="407"/>
      <c r="C927" s="407"/>
      <c r="D927" s="407"/>
      <c r="E927" s="407"/>
      <c r="F927" s="407"/>
      <c r="G927" s="407"/>
      <c r="H927" s="407"/>
      <c r="I927" s="408"/>
    </row>
    <row r="928" spans="1:9" ht="15" thickTop="1" thickBot="1">
      <c r="A928" s="409"/>
      <c r="B928" s="409"/>
      <c r="C928" s="409"/>
      <c r="D928" s="97" t="s">
        <v>310</v>
      </c>
      <c r="E928" s="410" t="s">
        <v>1229</v>
      </c>
      <c r="F928" s="410"/>
      <c r="G928" s="410"/>
      <c r="H928" s="410"/>
      <c r="I928" s="410"/>
    </row>
    <row r="929" spans="1:9" ht="15" thickTop="1" thickBot="1">
      <c r="A929" s="409"/>
      <c r="B929" s="409"/>
      <c r="C929" s="409"/>
      <c r="D929" s="97"/>
      <c r="E929" s="410"/>
      <c r="F929" s="410"/>
      <c r="G929" s="410"/>
      <c r="H929" s="410"/>
      <c r="I929" s="410"/>
    </row>
    <row r="930" spans="1:9" ht="15" thickTop="1" thickBot="1">
      <c r="A930" s="409"/>
      <c r="B930" s="409"/>
      <c r="C930" s="409"/>
      <c r="D930" s="97" t="s">
        <v>311</v>
      </c>
      <c r="E930" s="410" t="s">
        <v>1213</v>
      </c>
      <c r="F930" s="410"/>
      <c r="G930" s="410"/>
      <c r="H930" s="410"/>
      <c r="I930" s="410"/>
    </row>
    <row r="931" spans="1:9" ht="15" thickTop="1" thickBot="1">
      <c r="A931" s="409"/>
      <c r="B931" s="409"/>
      <c r="C931" s="409"/>
      <c r="D931" s="97"/>
      <c r="E931" s="410"/>
      <c r="F931" s="410"/>
      <c r="G931" s="410"/>
      <c r="H931" s="410"/>
      <c r="I931" s="410"/>
    </row>
    <row r="932" spans="1:9" ht="15" thickTop="1" thickBot="1">
      <c r="A932" s="409"/>
      <c r="B932" s="409"/>
      <c r="C932" s="409"/>
      <c r="D932" s="97" t="s">
        <v>313</v>
      </c>
      <c r="E932" s="410"/>
      <c r="F932" s="410"/>
      <c r="G932" s="410"/>
      <c r="H932" s="410"/>
      <c r="I932" s="410"/>
    </row>
    <row r="933" spans="1:9" ht="15" thickTop="1" thickBot="1">
      <c r="A933" s="409"/>
      <c r="B933" s="409"/>
      <c r="C933" s="409"/>
      <c r="D933" s="97"/>
      <c r="E933" s="410"/>
      <c r="F933" s="410"/>
      <c r="G933" s="410"/>
      <c r="H933" s="410"/>
      <c r="I933" s="410"/>
    </row>
    <row r="934" spans="1:9" ht="15" thickTop="1" thickBot="1">
      <c r="A934" s="409"/>
      <c r="B934" s="409"/>
      <c r="C934" s="409"/>
      <c r="D934" s="97"/>
      <c r="E934" s="411" t="s">
        <v>1225</v>
      </c>
      <c r="F934" s="410"/>
      <c r="G934" s="410"/>
      <c r="H934" s="410"/>
      <c r="I934" s="410"/>
    </row>
    <row r="935" spans="1:9" ht="15" thickTop="1" thickBot="1"/>
    <row r="936" spans="1:9" ht="18" thickTop="1" thickBot="1">
      <c r="A936" s="406" t="s">
        <v>1242</v>
      </c>
      <c r="B936" s="407"/>
      <c r="C936" s="407"/>
      <c r="D936" s="407"/>
      <c r="E936" s="407"/>
      <c r="F936" s="407"/>
      <c r="G936" s="407"/>
      <c r="H936" s="407"/>
      <c r="I936" s="408"/>
    </row>
    <row r="937" spans="1:9" ht="15" thickTop="1" thickBot="1">
      <c r="A937" s="409"/>
      <c r="B937" s="409"/>
      <c r="C937" s="409"/>
      <c r="D937" s="97" t="s">
        <v>310</v>
      </c>
      <c r="E937" s="410" t="s">
        <v>1243</v>
      </c>
      <c r="F937" s="410"/>
      <c r="G937" s="410"/>
      <c r="H937" s="410"/>
      <c r="I937" s="410"/>
    </row>
    <row r="938" spans="1:9" ht="15" thickTop="1" thickBot="1">
      <c r="A938" s="409"/>
      <c r="B938" s="409"/>
      <c r="C938" s="409"/>
      <c r="D938" s="97"/>
      <c r="E938" s="410"/>
      <c r="F938" s="410"/>
      <c r="G938" s="410"/>
      <c r="H938" s="410"/>
      <c r="I938" s="410"/>
    </row>
    <row r="939" spans="1:9" ht="15" thickTop="1" thickBot="1">
      <c r="A939" s="409"/>
      <c r="B939" s="409"/>
      <c r="C939" s="409"/>
      <c r="D939" s="97" t="s">
        <v>311</v>
      </c>
      <c r="E939" s="410" t="s">
        <v>1213</v>
      </c>
      <c r="F939" s="410"/>
      <c r="G939" s="410"/>
      <c r="H939" s="410"/>
      <c r="I939" s="410"/>
    </row>
    <row r="940" spans="1:9" ht="15" thickTop="1" thickBot="1">
      <c r="A940" s="409"/>
      <c r="B940" s="409"/>
      <c r="C940" s="409"/>
      <c r="D940" s="97"/>
      <c r="E940" s="410"/>
      <c r="F940" s="410"/>
      <c r="G940" s="410"/>
      <c r="H940" s="410"/>
      <c r="I940" s="410"/>
    </row>
    <row r="941" spans="1:9" ht="15" thickTop="1" thickBot="1">
      <c r="A941" s="409"/>
      <c r="B941" s="409"/>
      <c r="C941" s="409"/>
      <c r="D941" s="97" t="s">
        <v>313</v>
      </c>
      <c r="E941" s="410"/>
      <c r="F941" s="410"/>
      <c r="G941" s="410"/>
      <c r="H941" s="410"/>
      <c r="I941" s="410"/>
    </row>
    <row r="942" spans="1:9" ht="15" thickTop="1" thickBot="1">
      <c r="A942" s="409"/>
      <c r="B942" s="409"/>
      <c r="C942" s="409"/>
      <c r="D942" s="97"/>
      <c r="E942" s="410"/>
      <c r="F942" s="410"/>
      <c r="G942" s="410"/>
      <c r="H942" s="410"/>
      <c r="I942" s="410"/>
    </row>
    <row r="943" spans="1:9" ht="15" thickTop="1" thickBot="1">
      <c r="A943" s="409"/>
      <c r="B943" s="409"/>
      <c r="C943" s="409"/>
      <c r="D943" s="97"/>
      <c r="E943" s="411" t="s">
        <v>1225</v>
      </c>
      <c r="F943" s="410"/>
      <c r="G943" s="410"/>
      <c r="H943" s="410"/>
      <c r="I943" s="410"/>
    </row>
    <row r="944" spans="1:9" ht="15" thickTop="1" thickBot="1"/>
    <row r="945" spans="1:9" ht="18" thickTop="1" thickBot="1">
      <c r="A945" s="406" t="s">
        <v>1232</v>
      </c>
      <c r="B945" s="407"/>
      <c r="C945" s="407"/>
      <c r="D945" s="407"/>
      <c r="E945" s="407"/>
      <c r="F945" s="407"/>
      <c r="G945" s="407"/>
      <c r="H945" s="407"/>
      <c r="I945" s="408"/>
    </row>
    <row r="946" spans="1:9" ht="15" thickTop="1" thickBot="1">
      <c r="A946" s="409"/>
      <c r="B946" s="409"/>
      <c r="C946" s="409"/>
      <c r="D946" s="97" t="s">
        <v>310</v>
      </c>
      <c r="E946" s="410" t="s">
        <v>1233</v>
      </c>
      <c r="F946" s="410"/>
      <c r="G946" s="410"/>
      <c r="H946" s="410"/>
      <c r="I946" s="410"/>
    </row>
    <row r="947" spans="1:9" ht="15" thickTop="1" thickBot="1">
      <c r="A947" s="409"/>
      <c r="B947" s="409"/>
      <c r="C947" s="409"/>
      <c r="D947" s="97"/>
      <c r="E947" s="410"/>
      <c r="F947" s="410"/>
      <c r="G947" s="410"/>
      <c r="H947" s="410"/>
      <c r="I947" s="410"/>
    </row>
    <row r="948" spans="1:9" ht="15" thickTop="1" thickBot="1">
      <c r="A948" s="409"/>
      <c r="B948" s="409"/>
      <c r="C948" s="409"/>
      <c r="D948" s="97" t="s">
        <v>311</v>
      </c>
      <c r="E948" s="410" t="s">
        <v>1213</v>
      </c>
      <c r="F948" s="410"/>
      <c r="G948" s="410"/>
      <c r="H948" s="410"/>
      <c r="I948" s="410"/>
    </row>
    <row r="949" spans="1:9" ht="15" thickTop="1" thickBot="1">
      <c r="A949" s="409"/>
      <c r="B949" s="409"/>
      <c r="C949" s="409"/>
      <c r="D949" s="97"/>
      <c r="E949" s="410"/>
      <c r="F949" s="410"/>
      <c r="G949" s="410"/>
      <c r="H949" s="410"/>
      <c r="I949" s="410"/>
    </row>
    <row r="950" spans="1:9" ht="15" thickTop="1" thickBot="1">
      <c r="A950" s="409"/>
      <c r="B950" s="409"/>
      <c r="C950" s="409"/>
      <c r="D950" s="97" t="s">
        <v>313</v>
      </c>
      <c r="E950" s="410"/>
      <c r="F950" s="410"/>
      <c r="G950" s="410"/>
      <c r="H950" s="410"/>
      <c r="I950" s="410"/>
    </row>
    <row r="951" spans="1:9" ht="15" thickTop="1" thickBot="1">
      <c r="A951" s="409"/>
      <c r="B951" s="409"/>
      <c r="C951" s="409"/>
      <c r="D951" s="97"/>
      <c r="E951" s="410"/>
      <c r="F951" s="410"/>
      <c r="G951" s="410"/>
      <c r="H951" s="410"/>
      <c r="I951" s="410"/>
    </row>
    <row r="952" spans="1:9" ht="15" thickTop="1" thickBot="1">
      <c r="A952" s="409"/>
      <c r="B952" s="409"/>
      <c r="C952" s="409"/>
      <c r="D952" s="97"/>
      <c r="E952" s="411" t="s">
        <v>1225</v>
      </c>
      <c r="F952" s="410"/>
      <c r="G952" s="410"/>
      <c r="H952" s="410"/>
      <c r="I952" s="410"/>
    </row>
    <row r="953" spans="1:9" ht="15" thickTop="1" thickBot="1"/>
    <row r="954" spans="1:9" ht="18" thickTop="1" thickBot="1">
      <c r="A954" s="406" t="s">
        <v>1235</v>
      </c>
      <c r="B954" s="407"/>
      <c r="C954" s="407"/>
      <c r="D954" s="407"/>
      <c r="E954" s="407"/>
      <c r="F954" s="407"/>
      <c r="G954" s="407"/>
      <c r="H954" s="407"/>
      <c r="I954" s="408"/>
    </row>
    <row r="955" spans="1:9" ht="15" thickTop="1" thickBot="1">
      <c r="A955" s="409"/>
      <c r="B955" s="409"/>
      <c r="C955" s="409"/>
      <c r="D955" s="97" t="s">
        <v>310</v>
      </c>
      <c r="E955" s="410" t="s">
        <v>1236</v>
      </c>
      <c r="F955" s="410"/>
      <c r="G955" s="410"/>
      <c r="H955" s="410"/>
      <c r="I955" s="410"/>
    </row>
    <row r="956" spans="1:9" ht="15" thickTop="1" thickBot="1">
      <c r="A956" s="409"/>
      <c r="B956" s="409"/>
      <c r="C956" s="409"/>
      <c r="D956" s="97"/>
      <c r="E956" s="410"/>
      <c r="F956" s="410"/>
      <c r="G956" s="410"/>
      <c r="H956" s="410"/>
      <c r="I956" s="410"/>
    </row>
    <row r="957" spans="1:9" ht="15" thickTop="1" thickBot="1">
      <c r="A957" s="409"/>
      <c r="B957" s="409"/>
      <c r="C957" s="409"/>
      <c r="D957" s="97" t="s">
        <v>311</v>
      </c>
      <c r="E957" s="410" t="s">
        <v>1213</v>
      </c>
      <c r="F957" s="410"/>
      <c r="G957" s="410"/>
      <c r="H957" s="410"/>
      <c r="I957" s="410"/>
    </row>
    <row r="958" spans="1:9" ht="15" thickTop="1" thickBot="1">
      <c r="A958" s="409"/>
      <c r="B958" s="409"/>
      <c r="C958" s="409"/>
      <c r="D958" s="97"/>
      <c r="E958" s="410"/>
      <c r="F958" s="410"/>
      <c r="G958" s="410"/>
      <c r="H958" s="410"/>
      <c r="I958" s="410"/>
    </row>
    <row r="959" spans="1:9" ht="15" thickTop="1" thickBot="1">
      <c r="A959" s="409"/>
      <c r="B959" s="409"/>
      <c r="C959" s="409"/>
      <c r="D959" s="97" t="s">
        <v>1264</v>
      </c>
      <c r="E959" s="410" t="s">
        <v>1265</v>
      </c>
      <c r="F959" s="410"/>
      <c r="G959" s="410"/>
      <c r="H959" s="410"/>
      <c r="I959" s="410"/>
    </row>
    <row r="960" spans="1:9" ht="15" thickTop="1" thickBot="1">
      <c r="A960" s="409"/>
      <c r="B960" s="409"/>
      <c r="C960" s="409"/>
      <c r="D960" s="97"/>
      <c r="E960" s="410"/>
      <c r="F960" s="410"/>
      <c r="G960" s="410"/>
      <c r="H960" s="410"/>
      <c r="I960" s="410"/>
    </row>
    <row r="961" spans="1:9" ht="15" thickTop="1" thickBot="1">
      <c r="A961" s="409"/>
      <c r="B961" s="409"/>
      <c r="C961" s="409"/>
      <c r="D961" s="97"/>
      <c r="E961" s="411" t="s">
        <v>1225</v>
      </c>
      <c r="F961" s="410"/>
      <c r="G961" s="410"/>
      <c r="H961" s="410"/>
      <c r="I961" s="410"/>
    </row>
    <row r="962" spans="1:9" ht="15" thickTop="1" thickBot="1"/>
    <row r="963" spans="1:9" ht="22.5" thickTop="1" thickBot="1">
      <c r="A963" s="415" t="s">
        <v>318</v>
      </c>
      <c r="B963" s="415"/>
      <c r="C963" s="415"/>
      <c r="D963" s="415"/>
      <c r="E963" s="415"/>
      <c r="F963" s="415"/>
      <c r="G963" s="415"/>
      <c r="H963" s="415"/>
      <c r="I963" s="415"/>
    </row>
    <row r="964" spans="1:9" ht="15" thickTop="1" thickBot="1"/>
    <row r="965" spans="1:9" ht="18" thickTop="1" thickBot="1">
      <c r="A965" s="406" t="s">
        <v>1266</v>
      </c>
      <c r="B965" s="407"/>
      <c r="C965" s="407"/>
      <c r="D965" s="407"/>
      <c r="E965" s="407"/>
      <c r="F965" s="407"/>
      <c r="G965" s="407"/>
      <c r="H965" s="407"/>
      <c r="I965" s="408"/>
    </row>
    <row r="966" spans="1:9" ht="15" thickTop="1" thickBot="1">
      <c r="A966" s="409"/>
      <c r="B966" s="409"/>
      <c r="C966" s="409"/>
      <c r="D966" s="97" t="s">
        <v>1258</v>
      </c>
      <c r="E966" s="410" t="s">
        <v>1267</v>
      </c>
      <c r="F966" s="410"/>
      <c r="G966" s="410"/>
      <c r="H966" s="410"/>
      <c r="I966" s="410"/>
    </row>
    <row r="967" spans="1:9" ht="15" thickTop="1" thickBot="1">
      <c r="A967" s="409"/>
      <c r="B967" s="409"/>
      <c r="C967" s="409"/>
      <c r="D967" s="97"/>
      <c r="E967" s="410"/>
      <c r="F967" s="410"/>
      <c r="G967" s="410"/>
      <c r="H967" s="410"/>
      <c r="I967" s="410"/>
    </row>
    <row r="968" spans="1:9" ht="15" thickTop="1" thickBot="1">
      <c r="A968" s="409"/>
      <c r="B968" s="409"/>
      <c r="C968" s="409"/>
      <c r="D968" s="97" t="s">
        <v>311</v>
      </c>
      <c r="E968" s="410" t="s">
        <v>1213</v>
      </c>
      <c r="F968" s="410"/>
      <c r="G968" s="410"/>
      <c r="H968" s="410"/>
      <c r="I968" s="410"/>
    </row>
    <row r="969" spans="1:9" ht="15" thickTop="1" thickBot="1">
      <c r="A969" s="409"/>
      <c r="B969" s="409"/>
      <c r="C969" s="409"/>
      <c r="D969" s="97"/>
      <c r="E969" s="410"/>
      <c r="F969" s="410"/>
      <c r="G969" s="410"/>
      <c r="H969" s="410"/>
      <c r="I969" s="410"/>
    </row>
    <row r="970" spans="1:9" ht="15" thickTop="1" thickBot="1">
      <c r="A970" s="409"/>
      <c r="B970" s="409"/>
      <c r="C970" s="409"/>
      <c r="D970" s="97" t="s">
        <v>1264</v>
      </c>
      <c r="E970" s="410" t="s">
        <v>1265</v>
      </c>
      <c r="F970" s="410"/>
      <c r="G970" s="410"/>
      <c r="H970" s="410"/>
      <c r="I970" s="410"/>
    </row>
    <row r="971" spans="1:9" ht="15" thickTop="1" thickBot="1">
      <c r="A971" s="409"/>
      <c r="B971" s="409"/>
      <c r="C971" s="409"/>
      <c r="D971" s="97"/>
      <c r="E971" s="410"/>
      <c r="F971" s="410"/>
      <c r="G971" s="410"/>
      <c r="H971" s="410"/>
      <c r="I971" s="410"/>
    </row>
    <row r="972" spans="1:9" ht="15" thickTop="1" thickBot="1">
      <c r="A972" s="409"/>
      <c r="B972" s="409"/>
      <c r="C972" s="409"/>
      <c r="D972" s="97"/>
      <c r="E972" s="410" t="s">
        <v>1268</v>
      </c>
      <c r="F972" s="410"/>
      <c r="G972" s="410"/>
      <c r="H972" s="410"/>
      <c r="I972" s="410"/>
    </row>
    <row r="973" spans="1:9" ht="15" thickTop="1" thickBot="1"/>
    <row r="974" spans="1:9" ht="18" thickTop="1" thickBot="1">
      <c r="A974" s="406" t="s">
        <v>1257</v>
      </c>
      <c r="B974" s="407"/>
      <c r="C974" s="407"/>
      <c r="D974" s="407"/>
      <c r="E974" s="407"/>
      <c r="F974" s="407"/>
      <c r="G974" s="407"/>
      <c r="H974" s="407"/>
      <c r="I974" s="408"/>
    </row>
    <row r="975" spans="1:9" ht="15" thickTop="1" thickBot="1">
      <c r="A975" s="409"/>
      <c r="B975" s="409"/>
      <c r="C975" s="409"/>
      <c r="D975" s="97" t="s">
        <v>1258</v>
      </c>
      <c r="E975" s="410" t="s">
        <v>1259</v>
      </c>
      <c r="F975" s="410"/>
      <c r="G975" s="410"/>
      <c r="H975" s="410"/>
      <c r="I975" s="410"/>
    </row>
    <row r="976" spans="1:9" ht="15" thickTop="1" thickBot="1">
      <c r="A976" s="409"/>
      <c r="B976" s="409"/>
      <c r="C976" s="409"/>
      <c r="D976" s="97"/>
      <c r="E976" s="410"/>
      <c r="F976" s="410"/>
      <c r="G976" s="410"/>
      <c r="H976" s="410"/>
      <c r="I976" s="410"/>
    </row>
    <row r="977" spans="1:9" ht="15" thickTop="1" thickBot="1">
      <c r="A977" s="409"/>
      <c r="B977" s="409"/>
      <c r="C977" s="409"/>
      <c r="D977" s="97" t="s">
        <v>311</v>
      </c>
      <c r="E977" s="410" t="s">
        <v>1213</v>
      </c>
      <c r="F977" s="410"/>
      <c r="G977" s="410"/>
      <c r="H977" s="410"/>
      <c r="I977" s="410"/>
    </row>
    <row r="978" spans="1:9" ht="15" thickTop="1" thickBot="1">
      <c r="A978" s="409"/>
      <c r="B978" s="409"/>
      <c r="C978" s="409"/>
      <c r="D978" s="97"/>
      <c r="E978" s="410"/>
      <c r="F978" s="410"/>
      <c r="G978" s="410"/>
      <c r="H978" s="410"/>
      <c r="I978" s="410"/>
    </row>
    <row r="979" spans="1:9" ht="15" thickTop="1" thickBot="1">
      <c r="A979" s="409"/>
      <c r="B979" s="409"/>
      <c r="C979" s="409"/>
      <c r="D979" s="97" t="s">
        <v>1264</v>
      </c>
      <c r="E979" s="410" t="s">
        <v>1265</v>
      </c>
      <c r="F979" s="410"/>
      <c r="G979" s="410"/>
      <c r="H979" s="410"/>
      <c r="I979" s="410"/>
    </row>
    <row r="980" spans="1:9" ht="15" thickTop="1" thickBot="1">
      <c r="A980" s="409"/>
      <c r="B980" s="409"/>
      <c r="C980" s="409"/>
      <c r="D980" s="97"/>
      <c r="E980" s="410"/>
      <c r="F980" s="410"/>
      <c r="G980" s="410"/>
      <c r="H980" s="410"/>
      <c r="I980" s="410"/>
    </row>
    <row r="981" spans="1:9" ht="15" thickTop="1" thickBot="1">
      <c r="A981" s="409"/>
      <c r="B981" s="409"/>
      <c r="C981" s="409"/>
      <c r="D981" s="97"/>
      <c r="E981" s="410" t="s">
        <v>1260</v>
      </c>
      <c r="F981" s="410"/>
      <c r="G981" s="410"/>
      <c r="H981" s="410"/>
      <c r="I981" s="410"/>
    </row>
    <row r="982" spans="1:9" ht="15" thickTop="1" thickBot="1"/>
    <row r="983" spans="1:9" ht="18" thickTop="1" thickBot="1">
      <c r="A983" s="406" t="s">
        <v>1261</v>
      </c>
      <c r="B983" s="407"/>
      <c r="C983" s="407"/>
      <c r="D983" s="407"/>
      <c r="E983" s="407"/>
      <c r="F983" s="407"/>
      <c r="G983" s="407"/>
      <c r="H983" s="407"/>
      <c r="I983" s="408"/>
    </row>
    <row r="984" spans="1:9" ht="15" thickTop="1" thickBot="1">
      <c r="A984" s="409"/>
      <c r="B984" s="409"/>
      <c r="C984" s="409"/>
      <c r="D984" s="97" t="s">
        <v>310</v>
      </c>
      <c r="E984" s="410" t="s">
        <v>1262</v>
      </c>
      <c r="F984" s="410"/>
      <c r="G984" s="410"/>
      <c r="H984" s="410"/>
      <c r="I984" s="410"/>
    </row>
    <row r="985" spans="1:9" ht="15" thickTop="1" thickBot="1">
      <c r="A985" s="409"/>
      <c r="B985" s="409"/>
      <c r="C985" s="409"/>
      <c r="D985" s="97"/>
      <c r="E985" s="410"/>
      <c r="F985" s="410"/>
      <c r="G985" s="410"/>
      <c r="H985" s="410"/>
      <c r="I985" s="410"/>
    </row>
    <row r="986" spans="1:9" ht="15" thickTop="1" thickBot="1">
      <c r="A986" s="409"/>
      <c r="B986" s="409"/>
      <c r="C986" s="409"/>
      <c r="D986" s="97" t="s">
        <v>311</v>
      </c>
      <c r="E986" s="410" t="s">
        <v>1213</v>
      </c>
      <c r="F986" s="410"/>
      <c r="G986" s="410"/>
      <c r="H986" s="410"/>
      <c r="I986" s="410"/>
    </row>
    <row r="987" spans="1:9" ht="15" thickTop="1" thickBot="1">
      <c r="A987" s="409"/>
      <c r="B987" s="409"/>
      <c r="C987" s="409"/>
      <c r="D987" s="97"/>
      <c r="E987" s="410"/>
      <c r="F987" s="410"/>
      <c r="G987" s="410"/>
      <c r="H987" s="410"/>
      <c r="I987" s="410"/>
    </row>
    <row r="988" spans="1:9" ht="15" thickTop="1" thickBot="1">
      <c r="A988" s="409"/>
      <c r="B988" s="409"/>
      <c r="C988" s="409"/>
      <c r="D988" s="97" t="s">
        <v>1264</v>
      </c>
      <c r="E988" s="410" t="s">
        <v>1265</v>
      </c>
      <c r="F988" s="410"/>
      <c r="G988" s="410"/>
      <c r="H988" s="410"/>
      <c r="I988" s="410"/>
    </row>
    <row r="989" spans="1:9" ht="15" thickTop="1" thickBot="1">
      <c r="A989" s="409"/>
      <c r="B989" s="409"/>
      <c r="C989" s="409"/>
      <c r="D989" s="97"/>
      <c r="E989" s="410"/>
      <c r="F989" s="410"/>
      <c r="G989" s="410"/>
      <c r="H989" s="410"/>
      <c r="I989" s="410"/>
    </row>
    <row r="990" spans="1:9" ht="15" thickTop="1" thickBot="1">
      <c r="A990" s="409"/>
      <c r="B990" s="409"/>
      <c r="C990" s="409"/>
      <c r="D990" s="97"/>
      <c r="E990" s="410" t="s">
        <v>1263</v>
      </c>
      <c r="F990" s="410"/>
      <c r="G990" s="410"/>
      <c r="H990" s="410"/>
      <c r="I990" s="410"/>
    </row>
    <row r="991" spans="1:9" ht="15" thickTop="1" thickBot="1"/>
    <row r="992" spans="1:9" ht="18" thickTop="1" thickBot="1">
      <c r="A992" s="406" t="s">
        <v>1269</v>
      </c>
      <c r="B992" s="407"/>
      <c r="C992" s="407"/>
      <c r="D992" s="407"/>
      <c r="E992" s="407"/>
      <c r="F992" s="407"/>
      <c r="G992" s="407"/>
      <c r="H992" s="407"/>
      <c r="I992" s="408"/>
    </row>
    <row r="993" spans="1:17" ht="15" thickTop="1" thickBot="1">
      <c r="A993" s="409"/>
      <c r="B993" s="409"/>
      <c r="C993" s="409"/>
      <c r="D993" s="97" t="s">
        <v>1258</v>
      </c>
      <c r="E993" s="410" t="s">
        <v>1280</v>
      </c>
      <c r="F993" s="410"/>
      <c r="G993" s="410"/>
      <c r="H993" s="410"/>
      <c r="I993" s="410"/>
    </row>
    <row r="994" spans="1:17" ht="15" thickTop="1" thickBot="1">
      <c r="A994" s="409"/>
      <c r="B994" s="409"/>
      <c r="C994" s="409"/>
      <c r="D994" s="97"/>
      <c r="E994" s="410"/>
      <c r="F994" s="410"/>
      <c r="G994" s="410"/>
      <c r="H994" s="410"/>
      <c r="I994" s="410"/>
    </row>
    <row r="995" spans="1:17" ht="15" thickTop="1" thickBot="1">
      <c r="A995" s="409"/>
      <c r="B995" s="409"/>
      <c r="C995" s="409"/>
      <c r="D995" s="97" t="s">
        <v>311</v>
      </c>
      <c r="E995" s="410" t="s">
        <v>1270</v>
      </c>
      <c r="F995" s="410"/>
      <c r="G995" s="410"/>
      <c r="H995" s="410"/>
      <c r="I995" s="410"/>
    </row>
    <row r="996" spans="1:17" ht="15" thickTop="1" thickBot="1">
      <c r="A996" s="409"/>
      <c r="B996" s="409"/>
      <c r="C996" s="409"/>
      <c r="D996" s="97"/>
      <c r="E996" s="410"/>
      <c r="F996" s="410"/>
      <c r="G996" s="410"/>
      <c r="H996" s="410"/>
      <c r="I996" s="410"/>
    </row>
    <row r="997" spans="1:17" ht="15" thickTop="1" thickBot="1">
      <c r="A997" s="409"/>
      <c r="B997" s="409"/>
      <c r="C997" s="409"/>
      <c r="D997" s="97" t="s">
        <v>1264</v>
      </c>
      <c r="E997" s="410" t="s">
        <v>1265</v>
      </c>
      <c r="F997" s="410"/>
      <c r="G997" s="410"/>
      <c r="H997" s="410"/>
      <c r="I997" s="410"/>
    </row>
    <row r="998" spans="1:17" ht="15" thickTop="1" thickBot="1">
      <c r="A998" s="409"/>
      <c r="B998" s="409"/>
      <c r="C998" s="409"/>
      <c r="D998" s="97"/>
      <c r="E998" s="410"/>
      <c r="F998" s="410"/>
      <c r="G998" s="410"/>
      <c r="H998" s="410"/>
      <c r="I998" s="410"/>
    </row>
    <row r="999" spans="1:17" ht="15" thickTop="1" thickBot="1">
      <c r="A999" s="409"/>
      <c r="B999" s="409"/>
      <c r="C999" s="409"/>
      <c r="D999" s="97"/>
      <c r="E999" s="410" t="s">
        <v>1271</v>
      </c>
      <c r="F999" s="410"/>
      <c r="G999" s="410"/>
      <c r="H999" s="410"/>
      <c r="I999" s="410"/>
    </row>
    <row r="1000" spans="1:17" ht="15" thickTop="1" thickBot="1"/>
    <row r="1001" spans="1:17" ht="18" thickTop="1" thickBot="1">
      <c r="A1001" s="406" t="s">
        <v>1272</v>
      </c>
      <c r="B1001" s="407"/>
      <c r="C1001" s="407"/>
      <c r="D1001" s="407"/>
      <c r="E1001" s="407"/>
      <c r="F1001" s="407"/>
      <c r="G1001" s="407"/>
      <c r="H1001" s="407"/>
      <c r="I1001" s="408"/>
      <c r="J1001" s="412" t="s">
        <v>1276</v>
      </c>
      <c r="K1001" s="412"/>
      <c r="L1001" s="412"/>
      <c r="M1001" s="412"/>
      <c r="N1001" s="412"/>
      <c r="O1001" s="412"/>
      <c r="P1001" s="412"/>
      <c r="Q1001" s="412"/>
    </row>
    <row r="1002" spans="1:17" ht="15" thickTop="1" thickBot="1">
      <c r="A1002" s="409"/>
      <c r="B1002" s="409"/>
      <c r="C1002" s="409"/>
      <c r="D1002" s="97" t="s">
        <v>1275</v>
      </c>
      <c r="E1002" s="410" t="s">
        <v>1274</v>
      </c>
      <c r="F1002" s="410"/>
      <c r="G1002" s="410"/>
      <c r="H1002" s="410"/>
      <c r="I1002" s="410"/>
    </row>
    <row r="1003" spans="1:17" ht="15" thickTop="1" thickBot="1">
      <c r="A1003" s="409"/>
      <c r="B1003" s="409"/>
      <c r="C1003" s="409"/>
      <c r="D1003" s="97"/>
      <c r="E1003" s="410"/>
      <c r="F1003" s="410"/>
      <c r="G1003" s="410"/>
      <c r="H1003" s="410"/>
      <c r="I1003" s="410"/>
    </row>
    <row r="1004" spans="1:17" ht="15" thickTop="1" thickBot="1">
      <c r="A1004" s="409"/>
      <c r="B1004" s="409"/>
      <c r="C1004" s="409"/>
      <c r="D1004" s="97" t="s">
        <v>311</v>
      </c>
      <c r="E1004" s="410" t="s">
        <v>1213</v>
      </c>
      <c r="F1004" s="410"/>
      <c r="G1004" s="410"/>
      <c r="H1004" s="410"/>
      <c r="I1004" s="410"/>
    </row>
    <row r="1005" spans="1:17" ht="15" thickTop="1" thickBot="1">
      <c r="A1005" s="409"/>
      <c r="B1005" s="409"/>
      <c r="C1005" s="409"/>
      <c r="D1005" s="97"/>
      <c r="E1005" s="410"/>
      <c r="F1005" s="410"/>
      <c r="G1005" s="410"/>
      <c r="H1005" s="410"/>
      <c r="I1005" s="410"/>
    </row>
    <row r="1006" spans="1:17" ht="15" thickTop="1" thickBot="1">
      <c r="A1006" s="409"/>
      <c r="B1006" s="409"/>
      <c r="C1006" s="409"/>
      <c r="D1006" s="97" t="s">
        <v>1264</v>
      </c>
      <c r="E1006" s="410" t="s">
        <v>1265</v>
      </c>
      <c r="F1006" s="410"/>
      <c r="G1006" s="410"/>
      <c r="H1006" s="410"/>
      <c r="I1006" s="410"/>
    </row>
    <row r="1007" spans="1:17" ht="15" thickTop="1" thickBot="1">
      <c r="A1007" s="409"/>
      <c r="B1007" s="409"/>
      <c r="C1007" s="409"/>
      <c r="D1007" s="97"/>
      <c r="E1007" s="410"/>
      <c r="F1007" s="410"/>
      <c r="G1007" s="410"/>
      <c r="H1007" s="410"/>
      <c r="I1007" s="410"/>
    </row>
    <row r="1008" spans="1:17" ht="15" thickTop="1" thickBot="1">
      <c r="A1008" s="409"/>
      <c r="B1008" s="409"/>
      <c r="C1008" s="409"/>
      <c r="D1008" s="97"/>
      <c r="E1008" s="410" t="s">
        <v>1273</v>
      </c>
      <c r="F1008" s="410"/>
      <c r="G1008" s="410"/>
      <c r="H1008" s="410"/>
      <c r="I1008" s="410"/>
    </row>
    <row r="1009" spans="1:9" ht="15" thickTop="1" thickBot="1"/>
    <row r="1010" spans="1:9" ht="18" thickTop="1" thickBot="1">
      <c r="A1010" s="406" t="s">
        <v>1272</v>
      </c>
      <c r="B1010" s="407"/>
      <c r="C1010" s="407"/>
      <c r="D1010" s="407"/>
      <c r="E1010" s="407"/>
      <c r="F1010" s="407"/>
      <c r="G1010" s="407"/>
      <c r="H1010" s="407"/>
      <c r="I1010" s="408"/>
    </row>
    <row r="1011" spans="1:9" ht="15" thickTop="1" thickBot="1">
      <c r="A1011" s="409"/>
      <c r="B1011" s="409"/>
      <c r="C1011" s="409"/>
      <c r="D1011" s="97" t="s">
        <v>1275</v>
      </c>
      <c r="E1011" s="410" t="s">
        <v>1279</v>
      </c>
      <c r="F1011" s="410"/>
      <c r="G1011" s="410"/>
      <c r="H1011" s="410"/>
      <c r="I1011" s="410"/>
    </row>
    <row r="1012" spans="1:9" ht="15" thickTop="1" thickBot="1">
      <c r="A1012" s="409"/>
      <c r="B1012" s="409"/>
      <c r="C1012" s="409"/>
      <c r="D1012" s="97"/>
      <c r="E1012" s="410"/>
      <c r="F1012" s="410"/>
      <c r="G1012" s="410"/>
      <c r="H1012" s="410"/>
      <c r="I1012" s="410"/>
    </row>
    <row r="1013" spans="1:9" ht="15" thickTop="1" thickBot="1">
      <c r="A1013" s="409"/>
      <c r="B1013" s="409"/>
      <c r="C1013" s="409"/>
      <c r="D1013" s="97" t="s">
        <v>311</v>
      </c>
      <c r="E1013" s="410" t="s">
        <v>1277</v>
      </c>
      <c r="F1013" s="410"/>
      <c r="G1013" s="410"/>
      <c r="H1013" s="410"/>
      <c r="I1013" s="410"/>
    </row>
    <row r="1014" spans="1:9" ht="15" thickTop="1" thickBot="1">
      <c r="A1014" s="409"/>
      <c r="B1014" s="409"/>
      <c r="C1014" s="409"/>
      <c r="D1014" s="97"/>
      <c r="E1014" s="410"/>
      <c r="F1014" s="410"/>
      <c r="G1014" s="410"/>
      <c r="H1014" s="410"/>
      <c r="I1014" s="410"/>
    </row>
    <row r="1015" spans="1:9" ht="15" thickTop="1" thickBot="1">
      <c r="A1015" s="409"/>
      <c r="B1015" s="409"/>
      <c r="C1015" s="409"/>
      <c r="D1015" s="97" t="s">
        <v>1264</v>
      </c>
      <c r="E1015" s="410" t="s">
        <v>1265</v>
      </c>
      <c r="F1015" s="410"/>
      <c r="G1015" s="410"/>
      <c r="H1015" s="410"/>
      <c r="I1015" s="410"/>
    </row>
    <row r="1016" spans="1:9" ht="15" thickTop="1" thickBot="1">
      <c r="A1016" s="409"/>
      <c r="B1016" s="409"/>
      <c r="C1016" s="409"/>
      <c r="D1016" s="97"/>
      <c r="E1016" s="410"/>
      <c r="F1016" s="410"/>
      <c r="G1016" s="410"/>
      <c r="H1016" s="410"/>
      <c r="I1016" s="410"/>
    </row>
    <row r="1017" spans="1:9" ht="15" thickTop="1" thickBot="1">
      <c r="A1017" s="409"/>
      <c r="B1017" s="409"/>
      <c r="C1017" s="409"/>
      <c r="D1017" s="97"/>
      <c r="E1017" s="410" t="s">
        <v>1278</v>
      </c>
      <c r="F1017" s="410"/>
      <c r="G1017" s="410"/>
      <c r="H1017" s="410"/>
      <c r="I1017" s="410"/>
    </row>
    <row r="1018" spans="1:9" ht="15" thickTop="1" thickBot="1"/>
    <row r="1019" spans="1:9" ht="22.5" thickTop="1" thickBot="1">
      <c r="A1019" s="415" t="s">
        <v>1409</v>
      </c>
      <c r="B1019" s="415"/>
      <c r="C1019" s="415"/>
      <c r="D1019" s="415"/>
      <c r="E1019" s="415"/>
      <c r="F1019" s="415"/>
      <c r="G1019" s="415"/>
      <c r="H1019" s="415"/>
      <c r="I1019" s="415"/>
    </row>
    <row r="1020" spans="1:9" ht="15" thickTop="1" thickBot="1"/>
    <row r="1021" spans="1:9" ht="18" thickTop="1" thickBot="1">
      <c r="A1021" s="406" t="s">
        <v>1333</v>
      </c>
      <c r="B1021" s="407"/>
      <c r="C1021" s="407"/>
      <c r="D1021" s="407"/>
      <c r="E1021" s="407"/>
      <c r="F1021" s="407"/>
      <c r="G1021" s="407"/>
      <c r="H1021" s="407"/>
      <c r="I1021" s="408"/>
    </row>
    <row r="1022" spans="1:9" ht="15" thickTop="1" thickBot="1">
      <c r="A1022" s="409"/>
      <c r="B1022" s="409"/>
      <c r="C1022" s="409"/>
      <c r="D1022" s="98" t="s">
        <v>310</v>
      </c>
      <c r="E1022" s="410" t="s">
        <v>1334</v>
      </c>
      <c r="F1022" s="410"/>
      <c r="G1022" s="410"/>
      <c r="H1022" s="410"/>
      <c r="I1022" s="410"/>
    </row>
    <row r="1023" spans="1:9" ht="15" thickTop="1" thickBot="1">
      <c r="A1023" s="409"/>
      <c r="B1023" s="409"/>
      <c r="C1023" s="409"/>
      <c r="D1023" s="98"/>
      <c r="E1023" s="410"/>
      <c r="F1023" s="410"/>
      <c r="G1023" s="410"/>
      <c r="H1023" s="410"/>
      <c r="I1023" s="410"/>
    </row>
    <row r="1024" spans="1:9" ht="15" thickTop="1" thickBot="1">
      <c r="A1024" s="409"/>
      <c r="B1024" s="409"/>
      <c r="C1024" s="409"/>
      <c r="D1024" s="98" t="s">
        <v>311</v>
      </c>
      <c r="E1024" s="410" t="s">
        <v>1329</v>
      </c>
      <c r="F1024" s="410"/>
      <c r="G1024" s="410"/>
      <c r="H1024" s="410"/>
      <c r="I1024" s="410"/>
    </row>
    <row r="1025" spans="1:17" ht="15" thickTop="1" thickBot="1">
      <c r="A1025" s="409"/>
      <c r="B1025" s="409"/>
      <c r="C1025" s="409"/>
      <c r="D1025" s="98"/>
      <c r="E1025" s="410"/>
      <c r="F1025" s="410"/>
      <c r="G1025" s="410"/>
      <c r="H1025" s="410"/>
      <c r="I1025" s="410"/>
    </row>
    <row r="1026" spans="1:17" ht="15" thickTop="1" thickBot="1">
      <c r="A1026" s="409"/>
      <c r="B1026" s="409"/>
      <c r="C1026" s="409"/>
      <c r="D1026" s="98" t="s">
        <v>313</v>
      </c>
      <c r="E1026" s="410"/>
      <c r="F1026" s="410"/>
      <c r="G1026" s="410"/>
      <c r="H1026" s="410"/>
      <c r="I1026" s="410"/>
    </row>
    <row r="1027" spans="1:17" ht="15" thickTop="1" thickBot="1">
      <c r="A1027" s="409"/>
      <c r="B1027" s="409"/>
      <c r="C1027" s="409"/>
      <c r="D1027" s="98"/>
      <c r="E1027" s="410"/>
      <c r="F1027" s="410"/>
      <c r="G1027" s="410"/>
      <c r="H1027" s="410"/>
      <c r="I1027" s="410"/>
    </row>
    <row r="1028" spans="1:17" ht="15" thickTop="1" thickBot="1">
      <c r="A1028" s="409"/>
      <c r="B1028" s="409"/>
      <c r="C1028" s="409"/>
      <c r="D1028" s="98"/>
      <c r="E1028" s="410"/>
      <c r="F1028" s="410"/>
      <c r="G1028" s="410"/>
      <c r="H1028" s="410"/>
      <c r="I1028" s="410"/>
    </row>
    <row r="1029" spans="1:17" ht="15" thickTop="1" thickBot="1"/>
    <row r="1030" spans="1:17" ht="18" thickTop="1" thickBot="1">
      <c r="A1030" s="406" t="s">
        <v>1327</v>
      </c>
      <c r="B1030" s="407"/>
      <c r="C1030" s="407"/>
      <c r="D1030" s="407"/>
      <c r="E1030" s="407"/>
      <c r="F1030" s="407"/>
      <c r="G1030" s="407"/>
      <c r="H1030" s="407"/>
      <c r="I1030" s="408"/>
    </row>
    <row r="1031" spans="1:17" ht="15" thickTop="1" thickBot="1">
      <c r="A1031" s="409"/>
      <c r="B1031" s="409"/>
      <c r="C1031" s="409"/>
      <c r="D1031" s="98" t="s">
        <v>310</v>
      </c>
      <c r="E1031" s="410" t="s">
        <v>1328</v>
      </c>
      <c r="F1031" s="410"/>
      <c r="G1031" s="410"/>
      <c r="H1031" s="410"/>
      <c r="I1031" s="410"/>
    </row>
    <row r="1032" spans="1:17" ht="15" thickTop="1" thickBot="1">
      <c r="A1032" s="409"/>
      <c r="B1032" s="409"/>
      <c r="C1032" s="409"/>
      <c r="D1032" s="98"/>
      <c r="E1032" s="410"/>
      <c r="F1032" s="410"/>
      <c r="G1032" s="410"/>
      <c r="H1032" s="410"/>
      <c r="I1032" s="410"/>
    </row>
    <row r="1033" spans="1:17" ht="15" thickTop="1" thickBot="1">
      <c r="A1033" s="409"/>
      <c r="B1033" s="409"/>
      <c r="C1033" s="409"/>
      <c r="D1033" s="98" t="s">
        <v>311</v>
      </c>
      <c r="E1033" s="410" t="s">
        <v>1329</v>
      </c>
      <c r="F1033" s="410"/>
      <c r="G1033" s="410"/>
      <c r="H1033" s="410"/>
      <c r="I1033" s="410"/>
    </row>
    <row r="1034" spans="1:17" ht="15" thickTop="1" thickBot="1">
      <c r="A1034" s="409"/>
      <c r="B1034" s="409"/>
      <c r="C1034" s="409"/>
      <c r="D1034" s="98"/>
      <c r="E1034" s="410"/>
      <c r="F1034" s="410"/>
      <c r="G1034" s="410"/>
      <c r="H1034" s="410"/>
      <c r="I1034" s="410"/>
    </row>
    <row r="1035" spans="1:17" ht="15" thickTop="1" thickBot="1">
      <c r="A1035" s="409"/>
      <c r="B1035" s="409"/>
      <c r="C1035" s="409"/>
      <c r="D1035" s="98" t="s">
        <v>313</v>
      </c>
      <c r="E1035" s="410"/>
      <c r="F1035" s="410"/>
      <c r="G1035" s="410"/>
      <c r="H1035" s="410"/>
      <c r="I1035" s="410"/>
    </row>
    <row r="1036" spans="1:17" ht="15" thickTop="1" thickBot="1">
      <c r="A1036" s="409"/>
      <c r="B1036" s="409"/>
      <c r="C1036" s="409"/>
      <c r="D1036" s="98"/>
      <c r="E1036" s="410"/>
      <c r="F1036" s="410"/>
      <c r="G1036" s="410"/>
      <c r="H1036" s="410"/>
      <c r="I1036" s="410"/>
    </row>
    <row r="1037" spans="1:17" ht="15" thickTop="1" thickBot="1">
      <c r="A1037" s="409"/>
      <c r="B1037" s="409"/>
      <c r="C1037" s="409"/>
      <c r="D1037" s="98"/>
      <c r="E1037" s="410"/>
      <c r="F1037" s="410"/>
      <c r="G1037" s="410"/>
      <c r="H1037" s="410"/>
      <c r="I1037" s="410"/>
    </row>
    <row r="1038" spans="1:17" ht="15" thickTop="1" thickBot="1"/>
    <row r="1039" spans="1:17" ht="18" thickTop="1" thickBot="1">
      <c r="A1039" s="406" t="s">
        <v>1330</v>
      </c>
      <c r="B1039" s="407"/>
      <c r="C1039" s="407"/>
      <c r="D1039" s="407"/>
      <c r="E1039" s="407"/>
      <c r="F1039" s="407"/>
      <c r="G1039" s="407"/>
      <c r="H1039" s="407"/>
      <c r="I1039" s="408"/>
      <c r="J1039" s="428" t="s">
        <v>1332</v>
      </c>
      <c r="K1039" s="429"/>
      <c r="L1039" s="429"/>
      <c r="M1039" s="429"/>
      <c r="N1039" s="429"/>
      <c r="O1039" s="429"/>
      <c r="P1039" s="429"/>
      <c r="Q1039" s="430"/>
    </row>
    <row r="1040" spans="1:17" ht="15" thickTop="1" thickBot="1">
      <c r="A1040" s="409"/>
      <c r="B1040" s="409"/>
      <c r="C1040" s="409"/>
      <c r="D1040" s="98" t="s">
        <v>310</v>
      </c>
      <c r="E1040" s="410" t="s">
        <v>1331</v>
      </c>
      <c r="F1040" s="410"/>
      <c r="G1040" s="410"/>
      <c r="H1040" s="410"/>
      <c r="I1040" s="410"/>
    </row>
    <row r="1041" spans="1:9" ht="15" thickTop="1" thickBot="1">
      <c r="A1041" s="409"/>
      <c r="B1041" s="409"/>
      <c r="C1041" s="409"/>
      <c r="D1041" s="98"/>
      <c r="E1041" s="410"/>
      <c r="F1041" s="410"/>
      <c r="G1041" s="410"/>
      <c r="H1041" s="410"/>
      <c r="I1041" s="410"/>
    </row>
    <row r="1042" spans="1:9" ht="15" thickTop="1" thickBot="1">
      <c r="A1042" s="409"/>
      <c r="B1042" s="409"/>
      <c r="C1042" s="409"/>
      <c r="D1042" s="98" t="s">
        <v>311</v>
      </c>
      <c r="E1042" s="410" t="s">
        <v>1329</v>
      </c>
      <c r="F1042" s="410"/>
      <c r="G1042" s="410"/>
      <c r="H1042" s="410"/>
      <c r="I1042" s="410"/>
    </row>
    <row r="1043" spans="1:9" ht="15" thickTop="1" thickBot="1">
      <c r="A1043" s="409"/>
      <c r="B1043" s="409"/>
      <c r="C1043" s="409"/>
      <c r="D1043" s="98"/>
      <c r="E1043" s="410"/>
      <c r="F1043" s="410"/>
      <c r="G1043" s="410"/>
      <c r="H1043" s="410"/>
      <c r="I1043" s="410"/>
    </row>
    <row r="1044" spans="1:9" ht="15" thickTop="1" thickBot="1">
      <c r="A1044" s="409"/>
      <c r="B1044" s="409"/>
      <c r="C1044" s="409"/>
      <c r="D1044" s="98" t="s">
        <v>313</v>
      </c>
      <c r="E1044" s="410"/>
      <c r="F1044" s="410"/>
      <c r="G1044" s="410"/>
      <c r="H1044" s="410"/>
      <c r="I1044" s="410"/>
    </row>
    <row r="1045" spans="1:9" ht="15" thickTop="1" thickBot="1">
      <c r="A1045" s="409"/>
      <c r="B1045" s="409"/>
      <c r="C1045" s="409"/>
      <c r="D1045" s="98"/>
      <c r="E1045" s="410"/>
      <c r="F1045" s="410"/>
      <c r="G1045" s="410"/>
      <c r="H1045" s="410"/>
      <c r="I1045" s="410"/>
    </row>
    <row r="1046" spans="1:9" ht="15" thickTop="1" thickBot="1">
      <c r="A1046" s="409"/>
      <c r="B1046" s="409"/>
      <c r="C1046" s="409"/>
      <c r="D1046" s="98"/>
      <c r="E1046" s="410"/>
      <c r="F1046" s="410"/>
      <c r="G1046" s="410"/>
      <c r="H1046" s="410"/>
      <c r="I1046" s="410"/>
    </row>
    <row r="1047" spans="1:9" ht="15" thickTop="1" thickBot="1"/>
    <row r="1048" spans="1:9" ht="18" thickTop="1" thickBot="1">
      <c r="A1048" s="406"/>
      <c r="B1048" s="407"/>
      <c r="C1048" s="407"/>
      <c r="D1048" s="407"/>
      <c r="E1048" s="407"/>
      <c r="F1048" s="407"/>
      <c r="G1048" s="407"/>
      <c r="H1048" s="407"/>
      <c r="I1048" s="408"/>
    </row>
    <row r="1049" spans="1:9" ht="15" thickTop="1" thickBot="1">
      <c r="A1049" s="409"/>
      <c r="B1049" s="409"/>
      <c r="C1049" s="409"/>
      <c r="D1049" s="104" t="s">
        <v>310</v>
      </c>
      <c r="E1049" s="410"/>
      <c r="F1049" s="410"/>
      <c r="G1049" s="410"/>
      <c r="H1049" s="410"/>
      <c r="I1049" s="410"/>
    </row>
    <row r="1050" spans="1:9" ht="15" thickTop="1" thickBot="1">
      <c r="A1050" s="409"/>
      <c r="B1050" s="409"/>
      <c r="C1050" s="409"/>
      <c r="D1050" s="104"/>
      <c r="E1050" s="410"/>
      <c r="F1050" s="410"/>
      <c r="G1050" s="410"/>
      <c r="H1050" s="410"/>
      <c r="I1050" s="410"/>
    </row>
    <row r="1051" spans="1:9" ht="15" thickTop="1" thickBot="1">
      <c r="A1051" s="409"/>
      <c r="B1051" s="409"/>
      <c r="C1051" s="409"/>
      <c r="D1051" s="104" t="s">
        <v>311</v>
      </c>
      <c r="E1051" s="410"/>
      <c r="F1051" s="410"/>
      <c r="G1051" s="410"/>
      <c r="H1051" s="410"/>
      <c r="I1051" s="410"/>
    </row>
    <row r="1052" spans="1:9" ht="15" thickTop="1" thickBot="1">
      <c r="A1052" s="409"/>
      <c r="B1052" s="409"/>
      <c r="C1052" s="409"/>
      <c r="D1052" s="104"/>
      <c r="E1052" s="410"/>
      <c r="F1052" s="410"/>
      <c r="G1052" s="410"/>
      <c r="H1052" s="410"/>
      <c r="I1052" s="410"/>
    </row>
    <row r="1053" spans="1:9" ht="15" thickTop="1" thickBot="1">
      <c r="A1053" s="409"/>
      <c r="B1053" s="409"/>
      <c r="C1053" s="409"/>
      <c r="D1053" s="104" t="s">
        <v>313</v>
      </c>
      <c r="E1053" s="410"/>
      <c r="F1053" s="410"/>
      <c r="G1053" s="410"/>
      <c r="H1053" s="410"/>
      <c r="I1053" s="410"/>
    </row>
    <row r="1054" spans="1:9" ht="15" thickTop="1" thickBot="1">
      <c r="A1054" s="409"/>
      <c r="B1054" s="409"/>
      <c r="C1054" s="409"/>
      <c r="D1054" s="104"/>
      <c r="E1054" s="410"/>
      <c r="F1054" s="410"/>
      <c r="G1054" s="410"/>
      <c r="H1054" s="410"/>
      <c r="I1054" s="410"/>
    </row>
    <row r="1055" spans="1:9" ht="15" thickTop="1" thickBot="1">
      <c r="A1055" s="409"/>
      <c r="B1055" s="409"/>
      <c r="C1055" s="409"/>
      <c r="D1055" s="104"/>
      <c r="E1055" s="410"/>
      <c r="F1055" s="410"/>
      <c r="G1055" s="410"/>
      <c r="H1055" s="410"/>
      <c r="I1055" s="410"/>
    </row>
    <row r="1056" spans="1:9" ht="15" thickTop="1" thickBot="1"/>
    <row r="1057" spans="1:9" ht="22.5" thickTop="1" thickBot="1">
      <c r="A1057" s="415" t="s">
        <v>1336</v>
      </c>
      <c r="B1057" s="415"/>
      <c r="C1057" s="415"/>
      <c r="D1057" s="415"/>
      <c r="E1057" s="415"/>
      <c r="F1057" s="415"/>
      <c r="G1057" s="415"/>
      <c r="H1057" s="415"/>
      <c r="I1057" s="415"/>
    </row>
    <row r="1058" spans="1:9" ht="15" thickTop="1" thickBot="1"/>
    <row r="1059" spans="1:9" ht="18" thickTop="1" thickBot="1">
      <c r="A1059" s="406" t="s">
        <v>1337</v>
      </c>
      <c r="B1059" s="407"/>
      <c r="C1059" s="407"/>
      <c r="D1059" s="407"/>
      <c r="E1059" s="407"/>
      <c r="F1059" s="407"/>
      <c r="G1059" s="407"/>
      <c r="H1059" s="407"/>
      <c r="I1059" s="408"/>
    </row>
    <row r="1060" spans="1:9" ht="15" thickTop="1" thickBot="1">
      <c r="A1060" s="409"/>
      <c r="B1060" s="409"/>
      <c r="C1060" s="409"/>
      <c r="D1060" s="98" t="s">
        <v>310</v>
      </c>
      <c r="E1060" s="410" t="s">
        <v>1335</v>
      </c>
      <c r="F1060" s="410"/>
      <c r="G1060" s="410"/>
      <c r="H1060" s="410"/>
      <c r="I1060" s="410"/>
    </row>
    <row r="1061" spans="1:9" ht="15" thickTop="1" thickBot="1">
      <c r="A1061" s="409"/>
      <c r="B1061" s="409"/>
      <c r="C1061" s="409"/>
      <c r="D1061" s="98"/>
      <c r="E1061" s="410"/>
      <c r="F1061" s="410"/>
      <c r="G1061" s="410"/>
      <c r="H1061" s="410"/>
      <c r="I1061" s="410"/>
    </row>
    <row r="1062" spans="1:9" ht="15" thickTop="1" thickBot="1">
      <c r="A1062" s="409"/>
      <c r="B1062" s="409"/>
      <c r="C1062" s="409"/>
      <c r="D1062" s="98" t="s">
        <v>311</v>
      </c>
      <c r="E1062" s="410" t="s">
        <v>1310</v>
      </c>
      <c r="F1062" s="410"/>
      <c r="G1062" s="410"/>
      <c r="H1062" s="410"/>
      <c r="I1062" s="410"/>
    </row>
    <row r="1063" spans="1:9" ht="15" thickTop="1" thickBot="1">
      <c r="A1063" s="409"/>
      <c r="B1063" s="409"/>
      <c r="C1063" s="409"/>
      <c r="D1063" s="98"/>
      <c r="E1063" s="410"/>
      <c r="F1063" s="410"/>
      <c r="G1063" s="410"/>
      <c r="H1063" s="410"/>
      <c r="I1063" s="410"/>
    </row>
    <row r="1064" spans="1:9" ht="15" thickTop="1" thickBot="1">
      <c r="A1064" s="409"/>
      <c r="B1064" s="409"/>
      <c r="C1064" s="409"/>
      <c r="D1064" s="98" t="s">
        <v>313</v>
      </c>
      <c r="E1064" s="410"/>
      <c r="F1064" s="410"/>
      <c r="G1064" s="410"/>
      <c r="H1064" s="410"/>
      <c r="I1064" s="410"/>
    </row>
    <row r="1065" spans="1:9" ht="15" thickTop="1" thickBot="1">
      <c r="A1065" s="409"/>
      <c r="B1065" s="409"/>
      <c r="C1065" s="409"/>
      <c r="D1065" s="98"/>
      <c r="E1065" s="410"/>
      <c r="F1065" s="410"/>
      <c r="G1065" s="410"/>
      <c r="H1065" s="410"/>
      <c r="I1065" s="410"/>
    </row>
    <row r="1066" spans="1:9" ht="15" thickTop="1" thickBot="1">
      <c r="A1066" s="409"/>
      <c r="B1066" s="409"/>
      <c r="C1066" s="409"/>
      <c r="D1066" s="98"/>
      <c r="E1066" s="410"/>
      <c r="F1066" s="410"/>
      <c r="G1066" s="410"/>
      <c r="H1066" s="410"/>
      <c r="I1066" s="410"/>
    </row>
    <row r="1067" spans="1:9" ht="15" thickTop="1" thickBot="1"/>
    <row r="1068" spans="1:9" ht="18" thickTop="1" thickBot="1">
      <c r="A1068" s="406" t="s">
        <v>1385</v>
      </c>
      <c r="B1068" s="407"/>
      <c r="C1068" s="407"/>
      <c r="D1068" s="407"/>
      <c r="E1068" s="407"/>
      <c r="F1068" s="407"/>
      <c r="G1068" s="407"/>
      <c r="H1068" s="407"/>
      <c r="I1068" s="408"/>
    </row>
    <row r="1069" spans="1:9" ht="15" thickTop="1" thickBot="1">
      <c r="A1069" s="409"/>
      <c r="B1069" s="409"/>
      <c r="C1069" s="409"/>
      <c r="D1069" s="98" t="s">
        <v>310</v>
      </c>
      <c r="E1069" s="410" t="s">
        <v>1387</v>
      </c>
      <c r="F1069" s="410"/>
      <c r="G1069" s="410"/>
      <c r="H1069" s="410"/>
      <c r="I1069" s="410"/>
    </row>
    <row r="1070" spans="1:9" ht="15" thickTop="1" thickBot="1">
      <c r="A1070" s="409"/>
      <c r="B1070" s="409"/>
      <c r="C1070" s="409"/>
      <c r="D1070" s="98"/>
      <c r="E1070" s="410"/>
      <c r="F1070" s="410"/>
      <c r="G1070" s="410"/>
      <c r="H1070" s="410"/>
      <c r="I1070" s="410"/>
    </row>
    <row r="1071" spans="1:9" ht="15" thickTop="1" thickBot="1">
      <c r="A1071" s="409"/>
      <c r="B1071" s="409"/>
      <c r="C1071" s="409"/>
      <c r="D1071" s="98" t="s">
        <v>311</v>
      </c>
      <c r="E1071" s="410" t="s">
        <v>1386</v>
      </c>
      <c r="F1071" s="410"/>
      <c r="G1071" s="410"/>
      <c r="H1071" s="410"/>
      <c r="I1071" s="410"/>
    </row>
    <row r="1072" spans="1:9" ht="15" thickTop="1" thickBot="1">
      <c r="A1072" s="409"/>
      <c r="B1072" s="409"/>
      <c r="C1072" s="409"/>
      <c r="D1072" s="98"/>
      <c r="E1072" s="410"/>
      <c r="F1072" s="410"/>
      <c r="G1072" s="410"/>
      <c r="H1072" s="410"/>
      <c r="I1072" s="410"/>
    </row>
    <row r="1073" spans="1:9" ht="15" thickTop="1" thickBot="1">
      <c r="A1073" s="409"/>
      <c r="B1073" s="409"/>
      <c r="C1073" s="409"/>
      <c r="D1073" s="98" t="s">
        <v>313</v>
      </c>
      <c r="E1073" s="410"/>
      <c r="F1073" s="410"/>
      <c r="G1073" s="410"/>
      <c r="H1073" s="410"/>
      <c r="I1073" s="410"/>
    </row>
    <row r="1074" spans="1:9" ht="15" thickTop="1" thickBot="1">
      <c r="A1074" s="409"/>
      <c r="B1074" s="409"/>
      <c r="C1074" s="409"/>
      <c r="D1074" s="98"/>
      <c r="E1074" s="410"/>
      <c r="F1074" s="410"/>
      <c r="G1074" s="410"/>
      <c r="H1074" s="410"/>
      <c r="I1074" s="410"/>
    </row>
    <row r="1075" spans="1:9" ht="15" thickTop="1" thickBot="1">
      <c r="A1075" s="409"/>
      <c r="B1075" s="409"/>
      <c r="C1075" s="409"/>
      <c r="D1075" s="98" t="s">
        <v>319</v>
      </c>
      <c r="E1075" s="410"/>
      <c r="F1075" s="410"/>
      <c r="G1075" s="410"/>
      <c r="H1075" s="410"/>
      <c r="I1075" s="410"/>
    </row>
    <row r="1076" spans="1:9" ht="15" thickTop="1" thickBot="1"/>
    <row r="1077" spans="1:9" ht="18" thickTop="1" thickBot="1">
      <c r="A1077" s="406" t="s">
        <v>1388</v>
      </c>
      <c r="B1077" s="407"/>
      <c r="C1077" s="407"/>
      <c r="D1077" s="407"/>
      <c r="E1077" s="407"/>
      <c r="F1077" s="407"/>
      <c r="G1077" s="407"/>
      <c r="H1077" s="407"/>
      <c r="I1077" s="408"/>
    </row>
    <row r="1078" spans="1:9" ht="15" thickTop="1" thickBot="1">
      <c r="A1078" s="409"/>
      <c r="B1078" s="409"/>
      <c r="C1078" s="409"/>
      <c r="D1078" s="98" t="s">
        <v>310</v>
      </c>
      <c r="E1078" s="410" t="s">
        <v>1390</v>
      </c>
      <c r="F1078" s="410"/>
      <c r="G1078" s="410"/>
      <c r="H1078" s="410"/>
      <c r="I1078" s="410"/>
    </row>
    <row r="1079" spans="1:9" ht="15" thickTop="1" thickBot="1">
      <c r="A1079" s="409"/>
      <c r="B1079" s="409"/>
      <c r="C1079" s="409"/>
      <c r="D1079" s="98"/>
      <c r="E1079" s="410"/>
      <c r="F1079" s="410"/>
      <c r="G1079" s="410"/>
      <c r="H1079" s="410"/>
      <c r="I1079" s="410"/>
    </row>
    <row r="1080" spans="1:9" ht="15" thickTop="1" thickBot="1">
      <c r="A1080" s="409"/>
      <c r="B1080" s="409"/>
      <c r="C1080" s="409"/>
      <c r="D1080" s="98" t="s">
        <v>311</v>
      </c>
      <c r="E1080" s="410" t="s">
        <v>1389</v>
      </c>
      <c r="F1080" s="410"/>
      <c r="G1080" s="410"/>
      <c r="H1080" s="410"/>
      <c r="I1080" s="410"/>
    </row>
    <row r="1081" spans="1:9" ht="15" thickTop="1" thickBot="1">
      <c r="A1081" s="409"/>
      <c r="B1081" s="409"/>
      <c r="C1081" s="409"/>
      <c r="D1081" s="98"/>
      <c r="E1081" s="410"/>
      <c r="F1081" s="410"/>
      <c r="G1081" s="410"/>
      <c r="H1081" s="410"/>
      <c r="I1081" s="410"/>
    </row>
    <row r="1082" spans="1:9" ht="15" thickTop="1" thickBot="1">
      <c r="A1082" s="409"/>
      <c r="B1082" s="409"/>
      <c r="C1082" s="409"/>
      <c r="D1082" s="98" t="s">
        <v>313</v>
      </c>
      <c r="E1082" s="410"/>
      <c r="F1082" s="410"/>
      <c r="G1082" s="410"/>
      <c r="H1082" s="410"/>
      <c r="I1082" s="410"/>
    </row>
    <row r="1083" spans="1:9" ht="15" thickTop="1" thickBot="1">
      <c r="A1083" s="409"/>
      <c r="B1083" s="409"/>
      <c r="C1083" s="409"/>
      <c r="D1083" s="98"/>
      <c r="E1083" s="410"/>
      <c r="F1083" s="410"/>
      <c r="G1083" s="410"/>
      <c r="H1083" s="410"/>
      <c r="I1083" s="410"/>
    </row>
    <row r="1084" spans="1:9" ht="15" thickTop="1" thickBot="1">
      <c r="A1084" s="409"/>
      <c r="B1084" s="409"/>
      <c r="C1084" s="409"/>
      <c r="D1084" s="98"/>
      <c r="E1084" s="410"/>
      <c r="F1084" s="410"/>
      <c r="G1084" s="410"/>
      <c r="H1084" s="410"/>
      <c r="I1084" s="410"/>
    </row>
    <row r="1085" spans="1:9" ht="15" thickTop="1" thickBot="1"/>
    <row r="1086" spans="1:9" ht="18" thickTop="1" thickBot="1">
      <c r="A1086" s="406"/>
      <c r="B1086" s="407"/>
      <c r="C1086" s="407"/>
      <c r="D1086" s="407"/>
      <c r="E1086" s="407"/>
      <c r="F1086" s="407"/>
      <c r="G1086" s="407"/>
      <c r="H1086" s="407"/>
      <c r="I1086" s="408"/>
    </row>
    <row r="1087" spans="1:9" ht="15" thickTop="1" thickBot="1">
      <c r="A1087" s="409"/>
      <c r="B1087" s="409"/>
      <c r="C1087" s="409"/>
      <c r="D1087" s="98" t="s">
        <v>310</v>
      </c>
      <c r="E1087" s="410" t="s">
        <v>1382</v>
      </c>
      <c r="F1087" s="410"/>
      <c r="G1087" s="410"/>
      <c r="H1087" s="410"/>
      <c r="I1087" s="410"/>
    </row>
    <row r="1088" spans="1:9" ht="15" thickTop="1" thickBot="1">
      <c r="A1088" s="409"/>
      <c r="B1088" s="409"/>
      <c r="C1088" s="409"/>
      <c r="D1088" s="98"/>
      <c r="E1088" s="410"/>
      <c r="F1088" s="410"/>
      <c r="G1088" s="410"/>
      <c r="H1088" s="410"/>
      <c r="I1088" s="410"/>
    </row>
    <row r="1089" spans="1:9" ht="15" thickTop="1" thickBot="1">
      <c r="A1089" s="409"/>
      <c r="B1089" s="409"/>
      <c r="C1089" s="409"/>
      <c r="D1089" s="98" t="s">
        <v>311</v>
      </c>
      <c r="E1089" s="410" t="s">
        <v>1383</v>
      </c>
      <c r="F1089" s="410"/>
      <c r="G1089" s="410"/>
      <c r="H1089" s="410"/>
      <c r="I1089" s="410"/>
    </row>
    <row r="1090" spans="1:9" ht="15" thickTop="1" thickBot="1">
      <c r="A1090" s="409"/>
      <c r="B1090" s="409"/>
      <c r="C1090" s="409"/>
      <c r="D1090" s="98"/>
      <c r="E1090" s="410"/>
      <c r="F1090" s="410"/>
      <c r="G1090" s="410"/>
      <c r="H1090" s="410"/>
      <c r="I1090" s="410"/>
    </row>
    <row r="1091" spans="1:9" ht="15" thickTop="1" thickBot="1">
      <c r="A1091" s="409"/>
      <c r="B1091" s="409"/>
      <c r="C1091" s="409"/>
      <c r="D1091" s="98" t="s">
        <v>313</v>
      </c>
      <c r="E1091" s="410"/>
      <c r="F1091" s="410"/>
      <c r="G1091" s="410"/>
      <c r="H1091" s="410"/>
      <c r="I1091" s="410"/>
    </row>
    <row r="1092" spans="1:9" ht="15" thickTop="1" thickBot="1">
      <c r="A1092" s="409"/>
      <c r="B1092" s="409"/>
      <c r="C1092" s="409"/>
      <c r="D1092" s="98"/>
      <c r="E1092" s="410"/>
      <c r="F1092" s="410"/>
      <c r="G1092" s="410"/>
      <c r="H1092" s="410"/>
      <c r="I1092" s="410"/>
    </row>
    <row r="1093" spans="1:9" ht="15" thickTop="1" thickBot="1">
      <c r="A1093" s="409"/>
      <c r="B1093" s="409"/>
      <c r="C1093" s="409"/>
      <c r="D1093" s="98"/>
      <c r="E1093" s="410" t="s">
        <v>1384</v>
      </c>
      <c r="F1093" s="410"/>
      <c r="G1093" s="410"/>
      <c r="H1093" s="410"/>
      <c r="I1093" s="410"/>
    </row>
    <row r="1094" spans="1:9" ht="15" thickTop="1" thickBot="1"/>
    <row r="1095" spans="1:9" ht="18" thickTop="1" thickBot="1">
      <c r="A1095" s="406" t="s">
        <v>1544</v>
      </c>
      <c r="B1095" s="407"/>
      <c r="C1095" s="407"/>
      <c r="D1095" s="407"/>
      <c r="E1095" s="407"/>
      <c r="F1095" s="407"/>
      <c r="G1095" s="407"/>
      <c r="H1095" s="407"/>
      <c r="I1095" s="408"/>
    </row>
    <row r="1096" spans="1:9" ht="15" thickTop="1" thickBot="1">
      <c r="A1096" s="409"/>
      <c r="B1096" s="409"/>
      <c r="C1096" s="409"/>
      <c r="D1096" s="211" t="s">
        <v>310</v>
      </c>
      <c r="E1096" s="410" t="s">
        <v>1545</v>
      </c>
      <c r="F1096" s="410"/>
      <c r="G1096" s="410"/>
      <c r="H1096" s="410"/>
      <c r="I1096" s="410"/>
    </row>
    <row r="1097" spans="1:9" ht="15" thickTop="1" thickBot="1">
      <c r="A1097" s="409"/>
      <c r="B1097" s="409"/>
      <c r="C1097" s="409"/>
      <c r="D1097" s="211"/>
      <c r="E1097" s="410"/>
      <c r="F1097" s="410"/>
      <c r="G1097" s="410"/>
      <c r="H1097" s="410"/>
      <c r="I1097" s="410"/>
    </row>
    <row r="1098" spans="1:9" ht="15" thickTop="1" thickBot="1">
      <c r="A1098" s="409"/>
      <c r="B1098" s="409"/>
      <c r="C1098" s="409"/>
      <c r="D1098" s="211" t="s">
        <v>311</v>
      </c>
      <c r="E1098" s="410"/>
      <c r="F1098" s="410"/>
      <c r="G1098" s="410"/>
      <c r="H1098" s="410"/>
      <c r="I1098" s="410"/>
    </row>
    <row r="1099" spans="1:9" ht="15" thickTop="1" thickBot="1">
      <c r="A1099" s="409"/>
      <c r="B1099" s="409"/>
      <c r="C1099" s="409"/>
      <c r="D1099" s="211"/>
      <c r="E1099" s="410"/>
      <c r="F1099" s="410"/>
      <c r="G1099" s="410"/>
      <c r="H1099" s="410"/>
      <c r="I1099" s="410"/>
    </row>
    <row r="1100" spans="1:9" ht="15" thickTop="1" thickBot="1">
      <c r="A1100" s="409"/>
      <c r="B1100" s="409"/>
      <c r="C1100" s="409"/>
      <c r="D1100" s="211" t="s">
        <v>313</v>
      </c>
      <c r="E1100" s="410"/>
      <c r="F1100" s="410"/>
      <c r="G1100" s="410"/>
      <c r="H1100" s="410"/>
      <c r="I1100" s="410"/>
    </row>
    <row r="1101" spans="1:9" ht="15" thickTop="1" thickBot="1">
      <c r="A1101" s="409"/>
      <c r="B1101" s="409"/>
      <c r="C1101" s="409"/>
      <c r="D1101" s="211"/>
      <c r="E1101" s="410"/>
      <c r="F1101" s="410"/>
      <c r="G1101" s="410"/>
      <c r="H1101" s="410"/>
      <c r="I1101" s="410"/>
    </row>
    <row r="1102" spans="1:9" ht="15" thickTop="1" thickBot="1">
      <c r="A1102" s="409"/>
      <c r="B1102" s="409"/>
      <c r="C1102" s="409"/>
      <c r="D1102" s="211"/>
      <c r="E1102" s="410"/>
      <c r="F1102" s="410"/>
      <c r="G1102" s="410"/>
      <c r="H1102" s="410"/>
      <c r="I1102" s="410"/>
    </row>
    <row r="1103" spans="1:9" ht="15" thickTop="1" thickBot="1"/>
    <row r="1104" spans="1:9" ht="18" thickTop="1" thickBot="1">
      <c r="A1104" s="406" t="s">
        <v>1542</v>
      </c>
      <c r="B1104" s="407"/>
      <c r="C1104" s="407"/>
      <c r="D1104" s="407"/>
      <c r="E1104" s="407"/>
      <c r="F1104" s="407"/>
      <c r="G1104" s="407"/>
      <c r="H1104" s="407"/>
      <c r="I1104" s="408"/>
    </row>
    <row r="1105" spans="1:9" ht="15" thickTop="1" thickBot="1">
      <c r="A1105" s="409"/>
      <c r="B1105" s="409"/>
      <c r="C1105" s="409"/>
      <c r="D1105" s="211" t="s">
        <v>310</v>
      </c>
      <c r="E1105" s="410" t="s">
        <v>1543</v>
      </c>
      <c r="F1105" s="410"/>
      <c r="G1105" s="410"/>
      <c r="H1105" s="410"/>
      <c r="I1105" s="410"/>
    </row>
    <row r="1106" spans="1:9" ht="15" thickTop="1" thickBot="1">
      <c r="A1106" s="409"/>
      <c r="B1106" s="409"/>
      <c r="C1106" s="409"/>
      <c r="D1106" s="211"/>
      <c r="E1106" s="410"/>
      <c r="F1106" s="410"/>
      <c r="G1106" s="410"/>
      <c r="H1106" s="410"/>
      <c r="I1106" s="410"/>
    </row>
    <row r="1107" spans="1:9" ht="15" thickTop="1" thickBot="1">
      <c r="A1107" s="409"/>
      <c r="B1107" s="409"/>
      <c r="C1107" s="409"/>
      <c r="D1107" s="211" t="s">
        <v>311</v>
      </c>
      <c r="E1107" s="410" t="s">
        <v>1546</v>
      </c>
      <c r="F1107" s="410"/>
      <c r="G1107" s="410"/>
      <c r="H1107" s="410"/>
      <c r="I1107" s="410"/>
    </row>
    <row r="1108" spans="1:9" ht="15" thickTop="1" thickBot="1">
      <c r="A1108" s="409"/>
      <c r="B1108" s="409"/>
      <c r="C1108" s="409"/>
      <c r="D1108" s="211"/>
      <c r="E1108" s="410"/>
      <c r="F1108" s="410"/>
      <c r="G1108" s="410"/>
      <c r="H1108" s="410"/>
      <c r="I1108" s="410"/>
    </row>
    <row r="1109" spans="1:9" ht="15" thickTop="1" thickBot="1">
      <c r="A1109" s="409"/>
      <c r="B1109" s="409"/>
      <c r="C1109" s="409"/>
      <c r="D1109" s="211" t="s">
        <v>313</v>
      </c>
      <c r="E1109" s="410"/>
      <c r="F1109" s="410"/>
      <c r="G1109" s="410"/>
      <c r="H1109" s="410"/>
      <c r="I1109" s="410"/>
    </row>
    <row r="1110" spans="1:9" ht="15" thickTop="1" thickBot="1">
      <c r="A1110" s="409"/>
      <c r="B1110" s="409"/>
      <c r="C1110" s="409"/>
      <c r="D1110" s="211"/>
      <c r="E1110" s="410"/>
      <c r="F1110" s="410"/>
      <c r="G1110" s="410"/>
      <c r="H1110" s="410"/>
      <c r="I1110" s="410"/>
    </row>
    <row r="1111" spans="1:9" ht="15" thickTop="1" thickBot="1">
      <c r="A1111" s="409"/>
      <c r="B1111" s="409"/>
      <c r="C1111" s="409"/>
      <c r="D1111" s="211"/>
      <c r="E1111" s="410"/>
      <c r="F1111" s="410"/>
      <c r="G1111" s="410"/>
      <c r="H1111" s="410"/>
      <c r="I1111" s="410"/>
    </row>
    <row r="1112" spans="1:9" ht="15" thickTop="1" thickBot="1"/>
    <row r="1113" spans="1:9" ht="18" thickTop="1" thickBot="1">
      <c r="A1113" s="406"/>
      <c r="B1113" s="407"/>
      <c r="C1113" s="407"/>
      <c r="D1113" s="407"/>
      <c r="E1113" s="407"/>
      <c r="F1113" s="407"/>
      <c r="G1113" s="407"/>
      <c r="H1113" s="407"/>
      <c r="I1113" s="408"/>
    </row>
    <row r="1114" spans="1:9" ht="15" thickTop="1" thickBot="1">
      <c r="A1114" s="409"/>
      <c r="B1114" s="409"/>
      <c r="C1114" s="409"/>
      <c r="D1114" s="211" t="s">
        <v>310</v>
      </c>
      <c r="E1114" s="410" t="s">
        <v>1548</v>
      </c>
      <c r="F1114" s="410"/>
      <c r="G1114" s="410"/>
      <c r="H1114" s="410"/>
      <c r="I1114" s="410"/>
    </row>
    <row r="1115" spans="1:9" ht="15" thickTop="1" thickBot="1">
      <c r="A1115" s="409"/>
      <c r="B1115" s="409"/>
      <c r="C1115" s="409"/>
      <c r="D1115" s="211"/>
      <c r="E1115" s="410"/>
      <c r="F1115" s="410"/>
      <c r="G1115" s="410"/>
      <c r="H1115" s="410"/>
      <c r="I1115" s="410"/>
    </row>
    <row r="1116" spans="1:9" ht="15" thickTop="1" thickBot="1">
      <c r="A1116" s="409"/>
      <c r="B1116" s="409"/>
      <c r="C1116" s="409"/>
      <c r="D1116" s="211" t="s">
        <v>311</v>
      </c>
      <c r="E1116" s="410" t="s">
        <v>1547</v>
      </c>
      <c r="F1116" s="410"/>
      <c r="G1116" s="410"/>
      <c r="H1116" s="410"/>
      <c r="I1116" s="410"/>
    </row>
    <row r="1117" spans="1:9" ht="15" thickTop="1" thickBot="1">
      <c r="A1117" s="409"/>
      <c r="B1117" s="409"/>
      <c r="C1117" s="409"/>
      <c r="D1117" s="211"/>
      <c r="E1117" s="410"/>
      <c r="F1117" s="410"/>
      <c r="G1117" s="410"/>
      <c r="H1117" s="410"/>
      <c r="I1117" s="410"/>
    </row>
    <row r="1118" spans="1:9" ht="15" thickTop="1" thickBot="1">
      <c r="A1118" s="409"/>
      <c r="B1118" s="409"/>
      <c r="C1118" s="409"/>
      <c r="D1118" s="211" t="s">
        <v>313</v>
      </c>
      <c r="E1118" s="410"/>
      <c r="F1118" s="410"/>
      <c r="G1118" s="410"/>
      <c r="H1118" s="410"/>
      <c r="I1118" s="410"/>
    </row>
    <row r="1119" spans="1:9" ht="15" thickTop="1" thickBot="1">
      <c r="A1119" s="409"/>
      <c r="B1119" s="409"/>
      <c r="C1119" s="409"/>
      <c r="D1119" s="211"/>
      <c r="E1119" s="410"/>
      <c r="F1119" s="410"/>
      <c r="G1119" s="410"/>
      <c r="H1119" s="410"/>
      <c r="I1119" s="410"/>
    </row>
    <row r="1120" spans="1:9" ht="15" thickTop="1" thickBot="1">
      <c r="A1120" s="409"/>
      <c r="B1120" s="409"/>
      <c r="C1120" s="409"/>
      <c r="D1120" s="211"/>
      <c r="E1120" s="410"/>
      <c r="F1120" s="410"/>
      <c r="G1120" s="410"/>
      <c r="H1120" s="410"/>
      <c r="I1120" s="410"/>
    </row>
    <row r="1121" ht="14.25" thickTop="1"/>
  </sheetData>
  <mergeCells count="1189">
    <mergeCell ref="V810:W810"/>
    <mergeCell ref="V811:W811"/>
    <mergeCell ref="V812:W812"/>
    <mergeCell ref="V813:W813"/>
    <mergeCell ref="V814:W814"/>
    <mergeCell ref="V815:W815"/>
    <mergeCell ref="V816:W816"/>
    <mergeCell ref="V817:W817"/>
    <mergeCell ref="V818:W818"/>
    <mergeCell ref="V819:W819"/>
    <mergeCell ref="V820:W820"/>
    <mergeCell ref="V821:W821"/>
    <mergeCell ref="V822:W822"/>
    <mergeCell ref="V823:W823"/>
    <mergeCell ref="E221:I221"/>
    <mergeCell ref="E222:I222"/>
    <mergeCell ref="A1113:I1113"/>
    <mergeCell ref="A1095:I1095"/>
    <mergeCell ref="A1096:C1102"/>
    <mergeCell ref="E1096:I1096"/>
    <mergeCell ref="E1097:I1097"/>
    <mergeCell ref="E1098:I1098"/>
    <mergeCell ref="E1099:I1099"/>
    <mergeCell ref="E1100:I1100"/>
    <mergeCell ref="E1101:I1101"/>
    <mergeCell ref="E1102:I1102"/>
    <mergeCell ref="E417:I417"/>
    <mergeCell ref="E418:I418"/>
    <mergeCell ref="E419:I419"/>
    <mergeCell ref="E420:I420"/>
    <mergeCell ref="E421:I421"/>
    <mergeCell ref="E422:I422"/>
    <mergeCell ref="A1114:C1120"/>
    <mergeCell ref="E1114:I1114"/>
    <mergeCell ref="E1115:I1115"/>
    <mergeCell ref="E1116:I1116"/>
    <mergeCell ref="E1117:I1117"/>
    <mergeCell ref="E1118:I1118"/>
    <mergeCell ref="E1119:I1119"/>
    <mergeCell ref="E1120:I1120"/>
    <mergeCell ref="A1104:I1104"/>
    <mergeCell ref="A1105:C1111"/>
    <mergeCell ref="E1105:I1105"/>
    <mergeCell ref="E1106:I1106"/>
    <mergeCell ref="E1107:I1107"/>
    <mergeCell ref="E1108:I1108"/>
    <mergeCell ref="E1109:I1109"/>
    <mergeCell ref="E1110:I1110"/>
    <mergeCell ref="E1111:I1111"/>
    <mergeCell ref="A141:I141"/>
    <mergeCell ref="A142:C148"/>
    <mergeCell ref="E142:I142"/>
    <mergeCell ref="E143:I143"/>
    <mergeCell ref="E144:I144"/>
    <mergeCell ref="E145:I145"/>
    <mergeCell ref="E146:I146"/>
    <mergeCell ref="E147:I147"/>
    <mergeCell ref="E148:I148"/>
    <mergeCell ref="E379:I379"/>
    <mergeCell ref="E380:I380"/>
    <mergeCell ref="E381:I381"/>
    <mergeCell ref="E382:I382"/>
    <mergeCell ref="E383:I383"/>
    <mergeCell ref="E384:I384"/>
    <mergeCell ref="A1048:I1048"/>
    <mergeCell ref="A1049:C1055"/>
    <mergeCell ref="E1049:I1049"/>
    <mergeCell ref="E1050:I1050"/>
    <mergeCell ref="E1051:I1051"/>
    <mergeCell ref="E1052:I1052"/>
    <mergeCell ref="E1053:I1053"/>
    <mergeCell ref="E1054:I1054"/>
    <mergeCell ref="E315:I315"/>
    <mergeCell ref="E316:I316"/>
    <mergeCell ref="E317:I317"/>
    <mergeCell ref="E318:I318"/>
    <mergeCell ref="E319:I319"/>
    <mergeCell ref="E320:I320"/>
    <mergeCell ref="E321:I321"/>
    <mergeCell ref="A377:I377"/>
    <mergeCell ref="E416:I416"/>
    <mergeCell ref="A133:C139"/>
    <mergeCell ref="A360:C366"/>
    <mergeCell ref="E360:I360"/>
    <mergeCell ref="E361:I361"/>
    <mergeCell ref="E362:I362"/>
    <mergeCell ref="E363:I363"/>
    <mergeCell ref="E650:I650"/>
    <mergeCell ref="E651:I651"/>
    <mergeCell ref="A635:I635"/>
    <mergeCell ref="A636:C642"/>
    <mergeCell ref="E636:I636"/>
    <mergeCell ref="E133:I133"/>
    <mergeCell ref="E134:I134"/>
    <mergeCell ref="E135:I135"/>
    <mergeCell ref="E136:I136"/>
    <mergeCell ref="E137:I137"/>
    <mergeCell ref="E138:I138"/>
    <mergeCell ref="E139:I139"/>
    <mergeCell ref="A615:I615"/>
    <mergeCell ref="A616:C622"/>
    <mergeCell ref="E616:I616"/>
    <mergeCell ref="E617:I617"/>
    <mergeCell ref="E535:I535"/>
    <mergeCell ref="A215:I215"/>
    <mergeCell ref="A561:I561"/>
    <mergeCell ref="A562:C568"/>
    <mergeCell ref="E562:I562"/>
    <mergeCell ref="E563:I563"/>
    <mergeCell ref="E564:I564"/>
    <mergeCell ref="E565:I565"/>
    <mergeCell ref="A378:C384"/>
    <mergeCell ref="E378:I378"/>
    <mergeCell ref="E541:I541"/>
    <mergeCell ref="A424:I424"/>
    <mergeCell ref="A425:C431"/>
    <mergeCell ref="E425:I425"/>
    <mergeCell ref="E426:I426"/>
    <mergeCell ref="E427:I427"/>
    <mergeCell ref="E428:I428"/>
    <mergeCell ref="E429:I429"/>
    <mergeCell ref="E430:I430"/>
    <mergeCell ref="E431:I431"/>
    <mergeCell ref="A404:I404"/>
    <mergeCell ref="A451:I451"/>
    <mergeCell ref="E461:I461"/>
    <mergeCell ref="E462:I462"/>
    <mergeCell ref="A514:I514"/>
    <mergeCell ref="E463:I463"/>
    <mergeCell ref="E464:I464"/>
    <mergeCell ref="E465:I465"/>
    <mergeCell ref="E466:I466"/>
    <mergeCell ref="E467:I467"/>
    <mergeCell ref="A469:I469"/>
    <mergeCell ref="A470:C476"/>
    <mergeCell ref="E470:I470"/>
    <mergeCell ref="E475:I475"/>
    <mergeCell ref="E476:I476"/>
    <mergeCell ref="A478:I478"/>
    <mergeCell ref="A479:C485"/>
    <mergeCell ref="E479:I479"/>
    <mergeCell ref="E480:I480"/>
    <mergeCell ref="E481:I481"/>
    <mergeCell ref="E482:I482"/>
    <mergeCell ref="A734:I734"/>
    <mergeCell ref="A736:I736"/>
    <mergeCell ref="A737:C743"/>
    <mergeCell ref="E737:I737"/>
    <mergeCell ref="E618:I618"/>
    <mergeCell ref="E619:I619"/>
    <mergeCell ref="E620:I620"/>
    <mergeCell ref="E621:I621"/>
    <mergeCell ref="E622:I622"/>
    <mergeCell ref="A653:I653"/>
    <mergeCell ref="A654:C660"/>
    <mergeCell ref="E654:I654"/>
    <mergeCell ref="E655:I655"/>
    <mergeCell ref="E731:I731"/>
    <mergeCell ref="E732:I732"/>
    <mergeCell ref="A662:I662"/>
    <mergeCell ref="A663:C669"/>
    <mergeCell ref="E663:I663"/>
    <mergeCell ref="E664:I664"/>
    <mergeCell ref="E665:I665"/>
    <mergeCell ref="E666:I666"/>
    <mergeCell ref="E667:I667"/>
    <mergeCell ref="E668:I668"/>
    <mergeCell ref="E727:I727"/>
    <mergeCell ref="E728:I728"/>
    <mergeCell ref="E729:I729"/>
    <mergeCell ref="E730:I730"/>
    <mergeCell ref="E740:I740"/>
    <mergeCell ref="E645:I645"/>
    <mergeCell ref="E646:I646"/>
    <mergeCell ref="E647:I647"/>
    <mergeCell ref="A716:I716"/>
    <mergeCell ref="A1021:I1021"/>
    <mergeCell ref="A1022:C1028"/>
    <mergeCell ref="E1022:I1022"/>
    <mergeCell ref="E1023:I1023"/>
    <mergeCell ref="A1077:I1077"/>
    <mergeCell ref="A1078:C1084"/>
    <mergeCell ref="E1078:I1078"/>
    <mergeCell ref="E1079:I1079"/>
    <mergeCell ref="E1080:I1080"/>
    <mergeCell ref="E1081:I1081"/>
    <mergeCell ref="E1082:I1082"/>
    <mergeCell ref="E1083:I1083"/>
    <mergeCell ref="E1084:I1084"/>
    <mergeCell ref="A1068:I1068"/>
    <mergeCell ref="A1069:C1075"/>
    <mergeCell ref="E1069:I1069"/>
    <mergeCell ref="E1070:I1070"/>
    <mergeCell ref="E1071:I1071"/>
    <mergeCell ref="E1072:I1072"/>
    <mergeCell ref="E1073:I1073"/>
    <mergeCell ref="E1074:I1074"/>
    <mergeCell ref="E1075:I1075"/>
    <mergeCell ref="E1024:I1024"/>
    <mergeCell ref="E1025:I1025"/>
    <mergeCell ref="E1026:I1026"/>
    <mergeCell ref="E1027:I1027"/>
    <mergeCell ref="E1028:I1028"/>
    <mergeCell ref="E1055:I1055"/>
    <mergeCell ref="A1086:I1086"/>
    <mergeCell ref="A1087:C1093"/>
    <mergeCell ref="E1087:I1087"/>
    <mergeCell ref="E1088:I1088"/>
    <mergeCell ref="E1089:I1089"/>
    <mergeCell ref="E1090:I1090"/>
    <mergeCell ref="E1091:I1091"/>
    <mergeCell ref="E1092:I1092"/>
    <mergeCell ref="E1093:I1093"/>
    <mergeCell ref="A24:I24"/>
    <mergeCell ref="A25:C31"/>
    <mergeCell ref="E25:I25"/>
    <mergeCell ref="E26:I26"/>
    <mergeCell ref="E27:I27"/>
    <mergeCell ref="E28:I28"/>
    <mergeCell ref="E29:I29"/>
    <mergeCell ref="E30:I30"/>
    <mergeCell ref="E31:I31"/>
    <mergeCell ref="A1019:I1019"/>
    <mergeCell ref="A1030:I1030"/>
    <mergeCell ref="A1031:C1037"/>
    <mergeCell ref="E1031:I1031"/>
    <mergeCell ref="E1032:I1032"/>
    <mergeCell ref="E1033:I1033"/>
    <mergeCell ref="E1034:I1034"/>
    <mergeCell ref="E1035:I1035"/>
    <mergeCell ref="E1036:I1036"/>
    <mergeCell ref="E1037:I1037"/>
    <mergeCell ref="E387:I387"/>
    <mergeCell ref="E388:I388"/>
    <mergeCell ref="E389:I389"/>
    <mergeCell ref="E390:I390"/>
    <mergeCell ref="J1039:Q1039"/>
    <mergeCell ref="A1057:I1057"/>
    <mergeCell ref="A1059:I1059"/>
    <mergeCell ref="A1060:C1066"/>
    <mergeCell ref="E1060:I1060"/>
    <mergeCell ref="E1061:I1061"/>
    <mergeCell ref="E1062:I1062"/>
    <mergeCell ref="E1063:I1063"/>
    <mergeCell ref="E1064:I1064"/>
    <mergeCell ref="E1065:I1065"/>
    <mergeCell ref="E1066:I1066"/>
    <mergeCell ref="A1039:I1039"/>
    <mergeCell ref="A1040:C1046"/>
    <mergeCell ref="E1040:I1040"/>
    <mergeCell ref="E1041:I1041"/>
    <mergeCell ref="E1042:I1042"/>
    <mergeCell ref="E1043:I1043"/>
    <mergeCell ref="E1044:I1044"/>
    <mergeCell ref="E1045:I1045"/>
    <mergeCell ref="E1046:I1046"/>
    <mergeCell ref="A132:I132"/>
    <mergeCell ref="A224:I224"/>
    <mergeCell ref="A225:C231"/>
    <mergeCell ref="E225:I225"/>
    <mergeCell ref="E226:I226"/>
    <mergeCell ref="E227:I227"/>
    <mergeCell ref="E228:I228"/>
    <mergeCell ref="E229:I229"/>
    <mergeCell ref="E231:I231"/>
    <mergeCell ref="E230:I230"/>
    <mergeCell ref="A624:I624"/>
    <mergeCell ref="A625:C631"/>
    <mergeCell ref="E625:I625"/>
    <mergeCell ref="E626:I626"/>
    <mergeCell ref="E627:I627"/>
    <mergeCell ref="E628:I628"/>
    <mergeCell ref="E629:I629"/>
    <mergeCell ref="E630:I630"/>
    <mergeCell ref="A395:I395"/>
    <mergeCell ref="A396:C402"/>
    <mergeCell ref="E396:I396"/>
    <mergeCell ref="E397:I397"/>
    <mergeCell ref="E398:I398"/>
    <mergeCell ref="E399:I399"/>
    <mergeCell ref="E400:I400"/>
    <mergeCell ref="E401:I401"/>
    <mergeCell ref="E402:I402"/>
    <mergeCell ref="A386:I386"/>
    <mergeCell ref="A387:C393"/>
    <mergeCell ref="E391:I391"/>
    <mergeCell ref="E392:I392"/>
    <mergeCell ref="E393:I393"/>
    <mergeCell ref="A323:I323"/>
    <mergeCell ref="J359:Q359"/>
    <mergeCell ref="A96:I96"/>
    <mergeCell ref="A97:C103"/>
    <mergeCell ref="E97:I97"/>
    <mergeCell ref="E98:I98"/>
    <mergeCell ref="E99:I99"/>
    <mergeCell ref="E100:I100"/>
    <mergeCell ref="E101:I101"/>
    <mergeCell ref="E102:I102"/>
    <mergeCell ref="E103:I103"/>
    <mergeCell ref="A296:I296"/>
    <mergeCell ref="A297:C303"/>
    <mergeCell ref="E297:I297"/>
    <mergeCell ref="E298:I298"/>
    <mergeCell ref="E299:I299"/>
    <mergeCell ref="E300:I300"/>
    <mergeCell ref="E301:I301"/>
    <mergeCell ref="E302:I302"/>
    <mergeCell ref="E303:I303"/>
    <mergeCell ref="A305:I305"/>
    <mergeCell ref="A306:C312"/>
    <mergeCell ref="E306:I306"/>
    <mergeCell ref="E307:I307"/>
    <mergeCell ref="E153:I153"/>
    <mergeCell ref="E308:I308"/>
    <mergeCell ref="A359:I359"/>
    <mergeCell ref="A186:I186"/>
    <mergeCell ref="E245:I245"/>
    <mergeCell ref="E155:I155"/>
    <mergeCell ref="E156:I156"/>
    <mergeCell ref="E157:I157"/>
    <mergeCell ref="A644:I644"/>
    <mergeCell ref="A645:C651"/>
    <mergeCell ref="A544:C550"/>
    <mergeCell ref="E544:I544"/>
    <mergeCell ref="E545:I545"/>
    <mergeCell ref="E546:I546"/>
    <mergeCell ref="E657:I657"/>
    <mergeCell ref="E253:I253"/>
    <mergeCell ref="E254:I254"/>
    <mergeCell ref="E255:I255"/>
    <mergeCell ref="E256:I256"/>
    <mergeCell ref="E257:I257"/>
    <mergeCell ref="E258:I258"/>
    <mergeCell ref="E279:I279"/>
    <mergeCell ref="E280:I280"/>
    <mergeCell ref="E281:I281"/>
    <mergeCell ref="E282:I282"/>
    <mergeCell ref="E283:I283"/>
    <mergeCell ref="E284:I284"/>
    <mergeCell ref="E285:I285"/>
    <mergeCell ref="A324:C330"/>
    <mergeCell ref="E324:I324"/>
    <mergeCell ref="E288:I288"/>
    <mergeCell ref="E289:I289"/>
    <mergeCell ref="E290:I290"/>
    <mergeCell ref="E291:I291"/>
    <mergeCell ref="E292:I292"/>
    <mergeCell ref="E325:I325"/>
    <mergeCell ref="E326:I326"/>
    <mergeCell ref="E327:I327"/>
    <mergeCell ref="E328:I328"/>
    <mergeCell ref="E329:I329"/>
    <mergeCell ref="E364:I364"/>
    <mergeCell ref="E365:I365"/>
    <mergeCell ref="E366:I366"/>
    <mergeCell ref="A350:I350"/>
    <mergeCell ref="A351:C357"/>
    <mergeCell ref="E351:I351"/>
    <mergeCell ref="E352:I352"/>
    <mergeCell ref="E353:I353"/>
    <mergeCell ref="E354:I354"/>
    <mergeCell ref="E355:I355"/>
    <mergeCell ref="E356:I356"/>
    <mergeCell ref="E357:I357"/>
    <mergeCell ref="E547:I547"/>
    <mergeCell ref="E548:I548"/>
    <mergeCell ref="E549:I549"/>
    <mergeCell ref="E550:I550"/>
    <mergeCell ref="A415:I415"/>
    <mergeCell ref="A416:C422"/>
    <mergeCell ref="A543:I543"/>
    <mergeCell ref="E536:I536"/>
    <mergeCell ref="E537:I537"/>
    <mergeCell ref="E538:I538"/>
    <mergeCell ref="A452:C458"/>
    <mergeCell ref="E452:I452"/>
    <mergeCell ref="E453:I453"/>
    <mergeCell ref="E454:I454"/>
    <mergeCell ref="E455:I455"/>
    <mergeCell ref="E456:I456"/>
    <mergeCell ref="E457:I457"/>
    <mergeCell ref="E458:I458"/>
    <mergeCell ref="A460:I460"/>
    <mergeCell ref="A461:C467"/>
    <mergeCell ref="A846:I846"/>
    <mergeCell ref="A847:C853"/>
    <mergeCell ref="E847:I847"/>
    <mergeCell ref="E848:I848"/>
    <mergeCell ref="E849:I849"/>
    <mergeCell ref="E850:I850"/>
    <mergeCell ref="E851:I851"/>
    <mergeCell ref="E852:I852"/>
    <mergeCell ref="E853:I853"/>
    <mergeCell ref="A772:I772"/>
    <mergeCell ref="A707:I707"/>
    <mergeCell ref="A708:C714"/>
    <mergeCell ref="E708:I708"/>
    <mergeCell ref="E709:I709"/>
    <mergeCell ref="E710:I710"/>
    <mergeCell ref="E711:I711"/>
    <mergeCell ref="E712:I712"/>
    <mergeCell ref="E713:I713"/>
    <mergeCell ref="E714:I714"/>
    <mergeCell ref="E738:I738"/>
    <mergeCell ref="E739:I739"/>
    <mergeCell ref="E741:I741"/>
    <mergeCell ref="E742:I742"/>
    <mergeCell ref="E743:I743"/>
    <mergeCell ref="A745:I745"/>
    <mergeCell ref="A746:C752"/>
    <mergeCell ref="E746:I746"/>
    <mergeCell ref="E747:I747"/>
    <mergeCell ref="E748:I748"/>
    <mergeCell ref="E749:I749"/>
    <mergeCell ref="E750:I750"/>
    <mergeCell ref="E751:I751"/>
    <mergeCell ref="A341:I341"/>
    <mergeCell ref="E648:I648"/>
    <mergeCell ref="A406:I406"/>
    <mergeCell ref="A407:C413"/>
    <mergeCell ref="E407:I407"/>
    <mergeCell ref="E408:I408"/>
    <mergeCell ref="E409:I409"/>
    <mergeCell ref="A13:I13"/>
    <mergeCell ref="A269:I269"/>
    <mergeCell ref="A270:C276"/>
    <mergeCell ref="E270:I270"/>
    <mergeCell ref="E271:I271"/>
    <mergeCell ref="E272:I272"/>
    <mergeCell ref="E273:I273"/>
    <mergeCell ref="E274:I274"/>
    <mergeCell ref="E275:I275"/>
    <mergeCell ref="E276:I276"/>
    <mergeCell ref="A260:I260"/>
    <mergeCell ref="A261:C267"/>
    <mergeCell ref="E261:I261"/>
    <mergeCell ref="E262:I262"/>
    <mergeCell ref="E263:I263"/>
    <mergeCell ref="E264:I264"/>
    <mergeCell ref="E265:I265"/>
    <mergeCell ref="E266:I266"/>
    <mergeCell ref="E267:I267"/>
    <mergeCell ref="A251:I251"/>
    <mergeCell ref="A252:C258"/>
    <mergeCell ref="E252:I252"/>
    <mergeCell ref="E154:I154"/>
    <mergeCell ref="E244:I244"/>
    <mergeCell ref="A233:I233"/>
    <mergeCell ref="A717:C723"/>
    <mergeCell ref="E717:I717"/>
    <mergeCell ref="E718:I718"/>
    <mergeCell ref="E719:I719"/>
    <mergeCell ref="E720:I720"/>
    <mergeCell ref="E721:I721"/>
    <mergeCell ref="E722:I722"/>
    <mergeCell ref="E723:I723"/>
    <mergeCell ref="A698:I698"/>
    <mergeCell ref="A699:C705"/>
    <mergeCell ref="E699:I699"/>
    <mergeCell ref="E700:I700"/>
    <mergeCell ref="E701:I701"/>
    <mergeCell ref="E702:I702"/>
    <mergeCell ref="E703:I703"/>
    <mergeCell ref="E704:I704"/>
    <mergeCell ref="E705:I705"/>
    <mergeCell ref="E656:I656"/>
    <mergeCell ref="E649:I649"/>
    <mergeCell ref="E658:I658"/>
    <mergeCell ref="E659:I659"/>
    <mergeCell ref="E660:I660"/>
    <mergeCell ref="A690:C696"/>
    <mergeCell ref="E690:I690"/>
    <mergeCell ref="E691:I691"/>
    <mergeCell ref="E692:I692"/>
    <mergeCell ref="E693:I693"/>
    <mergeCell ref="E694:I694"/>
    <mergeCell ref="E410:I410"/>
    <mergeCell ref="E411:I411"/>
    <mergeCell ref="E412:I412"/>
    <mergeCell ref="E210:I210"/>
    <mergeCell ref="E211:I211"/>
    <mergeCell ref="E212:I212"/>
    <mergeCell ref="E213:I213"/>
    <mergeCell ref="A342:C348"/>
    <mergeCell ref="E342:I342"/>
    <mergeCell ref="E343:I343"/>
    <mergeCell ref="E344:I344"/>
    <mergeCell ref="E345:I345"/>
    <mergeCell ref="E346:I346"/>
    <mergeCell ref="E347:I347"/>
    <mergeCell ref="E348:I348"/>
    <mergeCell ref="A278:I278"/>
    <mergeCell ref="A279:C285"/>
    <mergeCell ref="E335:I335"/>
    <mergeCell ref="E336:I336"/>
    <mergeCell ref="E337:I337"/>
    <mergeCell ref="E338:I338"/>
    <mergeCell ref="E339:I339"/>
    <mergeCell ref="E330:I330"/>
    <mergeCell ref="E309:I309"/>
    <mergeCell ref="E310:I310"/>
    <mergeCell ref="E311:I311"/>
    <mergeCell ref="E312:I312"/>
    <mergeCell ref="A314:I314"/>
    <mergeCell ref="A315:C321"/>
    <mergeCell ref="A288:C294"/>
    <mergeCell ref="E293:I293"/>
    <mergeCell ref="E294:I294"/>
    <mergeCell ref="E695:I695"/>
    <mergeCell ref="E696:I696"/>
    <mergeCell ref="A671:I671"/>
    <mergeCell ref="A672:C678"/>
    <mergeCell ref="E672:I672"/>
    <mergeCell ref="E673:I673"/>
    <mergeCell ref="E674:I674"/>
    <mergeCell ref="E675:I675"/>
    <mergeCell ref="E676:I676"/>
    <mergeCell ref="E677:I677"/>
    <mergeCell ref="E678:I678"/>
    <mergeCell ref="A597:I597"/>
    <mergeCell ref="A598:C604"/>
    <mergeCell ref="E598:I598"/>
    <mergeCell ref="E599:I599"/>
    <mergeCell ref="E600:I600"/>
    <mergeCell ref="E601:I601"/>
    <mergeCell ref="E602:I602"/>
    <mergeCell ref="E603:I603"/>
    <mergeCell ref="E604:I604"/>
    <mergeCell ref="E413:I413"/>
    <mergeCell ref="A15:I15"/>
    <mergeCell ref="A16:C22"/>
    <mergeCell ref="E16:I16"/>
    <mergeCell ref="E17:I17"/>
    <mergeCell ref="E18:I18"/>
    <mergeCell ref="E19:I19"/>
    <mergeCell ref="E20:I20"/>
    <mergeCell ref="E21:I21"/>
    <mergeCell ref="E22:I22"/>
    <mergeCell ref="E175:I175"/>
    <mergeCell ref="A159:I159"/>
    <mergeCell ref="A160:C166"/>
    <mergeCell ref="E160:I160"/>
    <mergeCell ref="E161:I161"/>
    <mergeCell ref="E162:I162"/>
    <mergeCell ref="E163:I163"/>
    <mergeCell ref="E164:I164"/>
    <mergeCell ref="E165:I165"/>
    <mergeCell ref="E166:I166"/>
    <mergeCell ref="A33:I33"/>
    <mergeCell ref="A34:C40"/>
    <mergeCell ref="E34:I34"/>
    <mergeCell ref="E35:I35"/>
    <mergeCell ref="E36:I36"/>
    <mergeCell ref="E37:I37"/>
    <mergeCell ref="E38:I38"/>
    <mergeCell ref="E39:I39"/>
    <mergeCell ref="E40:I40"/>
    <mergeCell ref="A150:I150"/>
    <mergeCell ref="A151:C157"/>
    <mergeCell ref="E151:I151"/>
    <mergeCell ref="E152:I152"/>
    <mergeCell ref="K341:L341"/>
    <mergeCell ref="J333:K333"/>
    <mergeCell ref="M333:O333"/>
    <mergeCell ref="K342:L342"/>
    <mergeCell ref="N334:R334"/>
    <mergeCell ref="N335:R335"/>
    <mergeCell ref="N336:R336"/>
    <mergeCell ref="N337:R337"/>
    <mergeCell ref="N338:R338"/>
    <mergeCell ref="N339:R339"/>
    <mergeCell ref="N340:R340"/>
    <mergeCell ref="N341:R341"/>
    <mergeCell ref="N342:R342"/>
    <mergeCell ref="A42:I42"/>
    <mergeCell ref="A43:C49"/>
    <mergeCell ref="E43:I43"/>
    <mergeCell ref="E44:I44"/>
    <mergeCell ref="E45:I45"/>
    <mergeCell ref="E46:I46"/>
    <mergeCell ref="E47:I47"/>
    <mergeCell ref="E48:I48"/>
    <mergeCell ref="E49:I49"/>
    <mergeCell ref="A177:I177"/>
    <mergeCell ref="A178:C184"/>
    <mergeCell ref="E178:I178"/>
    <mergeCell ref="E179:I179"/>
    <mergeCell ref="E180:I180"/>
    <mergeCell ref="E181:I181"/>
    <mergeCell ref="E182:I182"/>
    <mergeCell ref="E183:I183"/>
    <mergeCell ref="E184:I184"/>
    <mergeCell ref="A332:I332"/>
    <mergeCell ref="A114:I114"/>
    <mergeCell ref="A115:C121"/>
    <mergeCell ref="E115:I115"/>
    <mergeCell ref="E116:I116"/>
    <mergeCell ref="E117:I117"/>
    <mergeCell ref="E118:I118"/>
    <mergeCell ref="E119:I119"/>
    <mergeCell ref="E120:I120"/>
    <mergeCell ref="E121:I121"/>
    <mergeCell ref="E94:I94"/>
    <mergeCell ref="A78:I78"/>
    <mergeCell ref="A79:C85"/>
    <mergeCell ref="E79:I79"/>
    <mergeCell ref="E80:I80"/>
    <mergeCell ref="A60:I60"/>
    <mergeCell ref="A61:C67"/>
    <mergeCell ref="E61:I61"/>
    <mergeCell ref="E62:I62"/>
    <mergeCell ref="E63:I63"/>
    <mergeCell ref="E64:I64"/>
    <mergeCell ref="E65:I65"/>
    <mergeCell ref="J332:R332"/>
    <mergeCell ref="K334:L334"/>
    <mergeCell ref="K335:L335"/>
    <mergeCell ref="K336:L336"/>
    <mergeCell ref="K337:L337"/>
    <mergeCell ref="K338:L338"/>
    <mergeCell ref="K339:L339"/>
    <mergeCell ref="K340:L340"/>
    <mergeCell ref="A333:C339"/>
    <mergeCell ref="E333:I333"/>
    <mergeCell ref="E334:I334"/>
    <mergeCell ref="A188:I188"/>
    <mergeCell ref="A189:C195"/>
    <mergeCell ref="E189:I189"/>
    <mergeCell ref="E190:I190"/>
    <mergeCell ref="E191:I191"/>
    <mergeCell ref="E192:I192"/>
    <mergeCell ref="E193:I193"/>
    <mergeCell ref="E194:I194"/>
    <mergeCell ref="E195:I195"/>
    <mergeCell ref="A197:I197"/>
    <mergeCell ref="A198:C204"/>
    <mergeCell ref="E198:I198"/>
    <mergeCell ref="A206:I206"/>
    <mergeCell ref="A207:C213"/>
    <mergeCell ref="E207:I207"/>
    <mergeCell ref="E208:I208"/>
    <mergeCell ref="E209:I209"/>
    <mergeCell ref="E240:I240"/>
    <mergeCell ref="A287:I287"/>
    <mergeCell ref="E246:I246"/>
    <mergeCell ref="E247:I247"/>
    <mergeCell ref="A168:I168"/>
    <mergeCell ref="A169:C175"/>
    <mergeCell ref="E169:I169"/>
    <mergeCell ref="E170:I170"/>
    <mergeCell ref="E171:I171"/>
    <mergeCell ref="E172:I172"/>
    <mergeCell ref="E173:I173"/>
    <mergeCell ref="E174:I174"/>
    <mergeCell ref="A242:I242"/>
    <mergeCell ref="A243:C249"/>
    <mergeCell ref="E243:I243"/>
    <mergeCell ref="E234:I234"/>
    <mergeCell ref="E235:I235"/>
    <mergeCell ref="E236:I236"/>
    <mergeCell ref="E237:I237"/>
    <mergeCell ref="E238:I238"/>
    <mergeCell ref="E239:I239"/>
    <mergeCell ref="E248:I248"/>
    <mergeCell ref="E249:I249"/>
    <mergeCell ref="A234:C240"/>
    <mergeCell ref="E199:I199"/>
    <mergeCell ref="E200:I200"/>
    <mergeCell ref="E201:I201"/>
    <mergeCell ref="E202:I202"/>
    <mergeCell ref="E203:I203"/>
    <mergeCell ref="E204:I204"/>
    <mergeCell ref="A216:C222"/>
    <mergeCell ref="E216:I216"/>
    <mergeCell ref="E217:I217"/>
    <mergeCell ref="E218:I218"/>
    <mergeCell ref="E219:I219"/>
    <mergeCell ref="E220:I220"/>
    <mergeCell ref="N61:O61"/>
    <mergeCell ref="N56:O56"/>
    <mergeCell ref="N57:O57"/>
    <mergeCell ref="N58:O58"/>
    <mergeCell ref="N59:O59"/>
    <mergeCell ref="N60:O60"/>
    <mergeCell ref="N51:O51"/>
    <mergeCell ref="N52:O52"/>
    <mergeCell ref="N53:O53"/>
    <mergeCell ref="N54:O54"/>
    <mergeCell ref="N55:O55"/>
    <mergeCell ref="J61:K61"/>
    <mergeCell ref="L51:M51"/>
    <mergeCell ref="L52:M52"/>
    <mergeCell ref="L53:M53"/>
    <mergeCell ref="L54:M54"/>
    <mergeCell ref="L55:M55"/>
    <mergeCell ref="L56:M56"/>
    <mergeCell ref="L57:M57"/>
    <mergeCell ref="L58:M58"/>
    <mergeCell ref="L59:M59"/>
    <mergeCell ref="L60:M60"/>
    <mergeCell ref="L61:M61"/>
    <mergeCell ref="J56:K56"/>
    <mergeCell ref="J57:K57"/>
    <mergeCell ref="J58:K58"/>
    <mergeCell ref="J59:K59"/>
    <mergeCell ref="J60:K60"/>
    <mergeCell ref="J51:K51"/>
    <mergeCell ref="J52:K52"/>
    <mergeCell ref="J53:K53"/>
    <mergeCell ref="J54:K54"/>
    <mergeCell ref="J55:K55"/>
    <mergeCell ref="A51:I51"/>
    <mergeCell ref="A52:C58"/>
    <mergeCell ref="E52:I52"/>
    <mergeCell ref="E53:I53"/>
    <mergeCell ref="E54:I54"/>
    <mergeCell ref="E55:I55"/>
    <mergeCell ref="E56:I56"/>
    <mergeCell ref="E57:I57"/>
    <mergeCell ref="E66:I66"/>
    <mergeCell ref="E67:I67"/>
    <mergeCell ref="A69:I69"/>
    <mergeCell ref="A70:C76"/>
    <mergeCell ref="E70:I70"/>
    <mergeCell ref="E71:I71"/>
    <mergeCell ref="E72:I72"/>
    <mergeCell ref="E73:I73"/>
    <mergeCell ref="E74:I74"/>
    <mergeCell ref="E75:I75"/>
    <mergeCell ref="E76:I76"/>
    <mergeCell ref="A4:I4"/>
    <mergeCell ref="A5:C11"/>
    <mergeCell ref="E5:I5"/>
    <mergeCell ref="E6:I6"/>
    <mergeCell ref="E7:I7"/>
    <mergeCell ref="E8:I8"/>
    <mergeCell ref="E9:I9"/>
    <mergeCell ref="E10:I10"/>
    <mergeCell ref="E11:I11"/>
    <mergeCell ref="K4:S4"/>
    <mergeCell ref="K5:M11"/>
    <mergeCell ref="O5:S5"/>
    <mergeCell ref="O6:S6"/>
    <mergeCell ref="O7:S7"/>
    <mergeCell ref="O8:S8"/>
    <mergeCell ref="O9:S9"/>
    <mergeCell ref="O10:S10"/>
    <mergeCell ref="O11:S11"/>
    <mergeCell ref="A123:I123"/>
    <mergeCell ref="A124:C130"/>
    <mergeCell ref="E124:I124"/>
    <mergeCell ref="E125:I125"/>
    <mergeCell ref="E126:I126"/>
    <mergeCell ref="E127:I127"/>
    <mergeCell ref="E128:I128"/>
    <mergeCell ref="E129:I129"/>
    <mergeCell ref="E130:I130"/>
    <mergeCell ref="E58:I58"/>
    <mergeCell ref="A105:I105"/>
    <mergeCell ref="A106:C112"/>
    <mergeCell ref="E106:I106"/>
    <mergeCell ref="E107:I107"/>
    <mergeCell ref="E108:I108"/>
    <mergeCell ref="E109:I109"/>
    <mergeCell ref="E110:I110"/>
    <mergeCell ref="E111:I111"/>
    <mergeCell ref="E112:I112"/>
    <mergeCell ref="A87:I87"/>
    <mergeCell ref="A88:C94"/>
    <mergeCell ref="E88:I88"/>
    <mergeCell ref="E89:I89"/>
    <mergeCell ref="E91:I91"/>
    <mergeCell ref="E92:I92"/>
    <mergeCell ref="E93:I93"/>
    <mergeCell ref="E81:I81"/>
    <mergeCell ref="E82:I82"/>
    <mergeCell ref="E83:I83"/>
    <mergeCell ref="E84:I84"/>
    <mergeCell ref="E85:I85"/>
    <mergeCell ref="E90:I90"/>
    <mergeCell ref="E483:I483"/>
    <mergeCell ref="E484:I484"/>
    <mergeCell ref="E485:I485"/>
    <mergeCell ref="E566:I566"/>
    <mergeCell ref="E567:I567"/>
    <mergeCell ref="E568:I568"/>
    <mergeCell ref="E555:I555"/>
    <mergeCell ref="E556:I556"/>
    <mergeCell ref="E557:I557"/>
    <mergeCell ref="E558:I558"/>
    <mergeCell ref="E559:I559"/>
    <mergeCell ref="A516:I516"/>
    <mergeCell ref="A517:C523"/>
    <mergeCell ref="E517:I517"/>
    <mergeCell ref="E518:I518"/>
    <mergeCell ref="E519:I519"/>
    <mergeCell ref="E520:I520"/>
    <mergeCell ref="E521:I521"/>
    <mergeCell ref="E522:I522"/>
    <mergeCell ref="E523:I523"/>
    <mergeCell ref="A525:I525"/>
    <mergeCell ref="A526:C532"/>
    <mergeCell ref="E526:I526"/>
    <mergeCell ref="E527:I527"/>
    <mergeCell ref="E528:I528"/>
    <mergeCell ref="E529:I529"/>
    <mergeCell ref="E530:I530"/>
    <mergeCell ref="E531:I531"/>
    <mergeCell ref="E532:I532"/>
    <mergeCell ref="A534:I534"/>
    <mergeCell ref="A552:I552"/>
    <mergeCell ref="A553:C559"/>
    <mergeCell ref="E553:I553"/>
    <mergeCell ref="E554:I554"/>
    <mergeCell ref="A535:C541"/>
    <mergeCell ref="A570:I570"/>
    <mergeCell ref="A571:C577"/>
    <mergeCell ref="E571:I571"/>
    <mergeCell ref="E572:I572"/>
    <mergeCell ref="E573:I573"/>
    <mergeCell ref="E574:I574"/>
    <mergeCell ref="E575:I575"/>
    <mergeCell ref="E576:I576"/>
    <mergeCell ref="E577:I577"/>
    <mergeCell ref="A588:I588"/>
    <mergeCell ref="A589:C595"/>
    <mergeCell ref="E589:I589"/>
    <mergeCell ref="E590:I590"/>
    <mergeCell ref="E591:I591"/>
    <mergeCell ref="E592:I592"/>
    <mergeCell ref="E593:I593"/>
    <mergeCell ref="E594:I594"/>
    <mergeCell ref="E595:I595"/>
    <mergeCell ref="A579:I579"/>
    <mergeCell ref="A580:C586"/>
    <mergeCell ref="E580:I580"/>
    <mergeCell ref="E581:I581"/>
    <mergeCell ref="E582:I582"/>
    <mergeCell ref="E583:I583"/>
    <mergeCell ref="E584:I584"/>
    <mergeCell ref="E585:I585"/>
    <mergeCell ref="E586:I586"/>
    <mergeCell ref="E539:I539"/>
    <mergeCell ref="E540:I540"/>
    <mergeCell ref="E752:I752"/>
    <mergeCell ref="A606:I606"/>
    <mergeCell ref="A607:C613"/>
    <mergeCell ref="E607:I607"/>
    <mergeCell ref="E608:I608"/>
    <mergeCell ref="E609:I609"/>
    <mergeCell ref="E610:I610"/>
    <mergeCell ref="E611:I611"/>
    <mergeCell ref="E612:I612"/>
    <mergeCell ref="E613:I613"/>
    <mergeCell ref="A633:I633"/>
    <mergeCell ref="E637:I637"/>
    <mergeCell ref="E638:I638"/>
    <mergeCell ref="E639:I639"/>
    <mergeCell ref="E640:I640"/>
    <mergeCell ref="E641:I641"/>
    <mergeCell ref="E642:I642"/>
    <mergeCell ref="A681:C687"/>
    <mergeCell ref="E631:I631"/>
    <mergeCell ref="E669:I669"/>
    <mergeCell ref="E681:I681"/>
    <mergeCell ref="E682:I682"/>
    <mergeCell ref="E683:I683"/>
    <mergeCell ref="E684:I684"/>
    <mergeCell ref="E685:I685"/>
    <mergeCell ref="E686:I686"/>
    <mergeCell ref="E687:I687"/>
    <mergeCell ref="A680:I680"/>
    <mergeCell ref="A725:I725"/>
    <mergeCell ref="A726:C732"/>
    <mergeCell ref="E726:I726"/>
    <mergeCell ref="A689:I689"/>
    <mergeCell ref="A754:I754"/>
    <mergeCell ref="A755:C761"/>
    <mergeCell ref="E755:I755"/>
    <mergeCell ref="E756:I756"/>
    <mergeCell ref="E757:I757"/>
    <mergeCell ref="E758:I758"/>
    <mergeCell ref="E759:I759"/>
    <mergeCell ref="E760:I760"/>
    <mergeCell ref="E761:I761"/>
    <mergeCell ref="A763:I763"/>
    <mergeCell ref="A764:C770"/>
    <mergeCell ref="E764:I764"/>
    <mergeCell ref="E765:I765"/>
    <mergeCell ref="E766:I766"/>
    <mergeCell ref="E767:I767"/>
    <mergeCell ref="E768:I768"/>
    <mergeCell ref="E769:I769"/>
    <mergeCell ref="E770:I770"/>
    <mergeCell ref="A433:I433"/>
    <mergeCell ref="A434:C440"/>
    <mergeCell ref="E434:I434"/>
    <mergeCell ref="E435:I435"/>
    <mergeCell ref="E436:I436"/>
    <mergeCell ref="E437:I437"/>
    <mergeCell ref="E438:I438"/>
    <mergeCell ref="E439:I439"/>
    <mergeCell ref="E440:I440"/>
    <mergeCell ref="A442:I442"/>
    <mergeCell ref="A443:C449"/>
    <mergeCell ref="E443:I443"/>
    <mergeCell ref="E444:I444"/>
    <mergeCell ref="E445:I445"/>
    <mergeCell ref="E446:I446"/>
    <mergeCell ref="E447:I447"/>
    <mergeCell ref="E448:I448"/>
    <mergeCell ref="E449:I449"/>
    <mergeCell ref="A505:I505"/>
    <mergeCell ref="A506:C512"/>
    <mergeCell ref="E506:I506"/>
    <mergeCell ref="E507:I507"/>
    <mergeCell ref="E508:I508"/>
    <mergeCell ref="E509:I509"/>
    <mergeCell ref="E510:I510"/>
    <mergeCell ref="E511:I511"/>
    <mergeCell ref="E512:I512"/>
    <mergeCell ref="A496:I496"/>
    <mergeCell ref="A497:C503"/>
    <mergeCell ref="E497:I497"/>
    <mergeCell ref="E498:I498"/>
    <mergeCell ref="E499:I499"/>
    <mergeCell ref="E500:I500"/>
    <mergeCell ref="E501:I501"/>
    <mergeCell ref="E502:I502"/>
    <mergeCell ref="E503:I503"/>
    <mergeCell ref="A487:I487"/>
    <mergeCell ref="A488:C494"/>
    <mergeCell ref="E488:I488"/>
    <mergeCell ref="E489:I489"/>
    <mergeCell ref="E490:I490"/>
    <mergeCell ref="E491:I491"/>
    <mergeCell ref="E492:I492"/>
    <mergeCell ref="E493:I493"/>
    <mergeCell ref="E494:I494"/>
    <mergeCell ref="E471:I471"/>
    <mergeCell ref="E472:I472"/>
    <mergeCell ref="E473:I473"/>
    <mergeCell ref="E474:I474"/>
    <mergeCell ref="A963:I963"/>
    <mergeCell ref="E775:I775"/>
    <mergeCell ref="E776:I776"/>
    <mergeCell ref="E777:I777"/>
    <mergeCell ref="E778:I778"/>
    <mergeCell ref="E779:I779"/>
    <mergeCell ref="E780:I780"/>
    <mergeCell ref="A774:I774"/>
    <mergeCell ref="A775:C781"/>
    <mergeCell ref="E781:I781"/>
    <mergeCell ref="A783:I783"/>
    <mergeCell ref="A784:C790"/>
    <mergeCell ref="E784:I784"/>
    <mergeCell ref="E785:I785"/>
    <mergeCell ref="E786:I786"/>
    <mergeCell ref="E787:I787"/>
    <mergeCell ref="E788:I788"/>
    <mergeCell ref="E789:I789"/>
    <mergeCell ref="E790:I790"/>
    <mergeCell ref="A792:I792"/>
    <mergeCell ref="A793:C799"/>
    <mergeCell ref="E793:I793"/>
    <mergeCell ref="E794:I794"/>
    <mergeCell ref="E795:I795"/>
    <mergeCell ref="E796:I796"/>
    <mergeCell ref="E797:I797"/>
    <mergeCell ref="E798:I798"/>
    <mergeCell ref="E799:I799"/>
    <mergeCell ref="A855:I855"/>
    <mergeCell ref="A856:C862"/>
    <mergeCell ref="E856:I856"/>
    <mergeCell ref="E857:I857"/>
    <mergeCell ref="E858:I858"/>
    <mergeCell ref="E859:I859"/>
    <mergeCell ref="E860:I860"/>
    <mergeCell ref="E861:I861"/>
    <mergeCell ref="E862:I862"/>
    <mergeCell ref="A801:I801"/>
    <mergeCell ref="A802:C808"/>
    <mergeCell ref="E802:I802"/>
    <mergeCell ref="E803:I803"/>
    <mergeCell ref="E804:I804"/>
    <mergeCell ref="E805:I805"/>
    <mergeCell ref="E806:I806"/>
    <mergeCell ref="E807:I807"/>
    <mergeCell ref="E808:I808"/>
    <mergeCell ref="A828:I828"/>
    <mergeCell ref="A829:C835"/>
    <mergeCell ref="E829:I829"/>
    <mergeCell ref="E830:I830"/>
    <mergeCell ref="E831:I831"/>
    <mergeCell ref="E895:I895"/>
    <mergeCell ref="E896:I896"/>
    <mergeCell ref="E897:I897"/>
    <mergeCell ref="E898:I898"/>
    <mergeCell ref="A900:I900"/>
    <mergeCell ref="A909:I909"/>
    <mergeCell ref="A910:C916"/>
    <mergeCell ref="E910:I910"/>
    <mergeCell ref="E911:I911"/>
    <mergeCell ref="E912:I912"/>
    <mergeCell ref="E913:I913"/>
    <mergeCell ref="E914:I914"/>
    <mergeCell ref="E915:I915"/>
    <mergeCell ref="E916:I916"/>
    <mergeCell ref="A927:I927"/>
    <mergeCell ref="A928:C934"/>
    <mergeCell ref="E928:I928"/>
    <mergeCell ref="E929:I929"/>
    <mergeCell ref="E930:I930"/>
    <mergeCell ref="E931:I931"/>
    <mergeCell ref="E932:I932"/>
    <mergeCell ref="E933:I933"/>
    <mergeCell ref="E934:I934"/>
    <mergeCell ref="E906:I906"/>
    <mergeCell ref="E907:I907"/>
    <mergeCell ref="A891:I891"/>
    <mergeCell ref="A892:C898"/>
    <mergeCell ref="E892:I892"/>
    <mergeCell ref="E893:I893"/>
    <mergeCell ref="E894:I894"/>
    <mergeCell ref="A864:I864"/>
    <mergeCell ref="A865:C871"/>
    <mergeCell ref="E865:I865"/>
    <mergeCell ref="E866:I866"/>
    <mergeCell ref="E867:I867"/>
    <mergeCell ref="E868:I868"/>
    <mergeCell ref="E869:I869"/>
    <mergeCell ref="E870:I870"/>
    <mergeCell ref="E871:I871"/>
    <mergeCell ref="A945:I945"/>
    <mergeCell ref="A946:C952"/>
    <mergeCell ref="E946:I946"/>
    <mergeCell ref="E947:I947"/>
    <mergeCell ref="E948:I948"/>
    <mergeCell ref="E949:I949"/>
    <mergeCell ref="E950:I950"/>
    <mergeCell ref="E951:I951"/>
    <mergeCell ref="E952:I952"/>
    <mergeCell ref="A918:I918"/>
    <mergeCell ref="A919:C925"/>
    <mergeCell ref="E919:I919"/>
    <mergeCell ref="E920:I920"/>
    <mergeCell ref="E921:I921"/>
    <mergeCell ref="E922:I922"/>
    <mergeCell ref="E923:I923"/>
    <mergeCell ref="E924:I924"/>
    <mergeCell ref="E925:I925"/>
    <mergeCell ref="A873:I873"/>
    <mergeCell ref="A874:C880"/>
    <mergeCell ref="E874:I874"/>
    <mergeCell ref="E875:I875"/>
    <mergeCell ref="E876:I876"/>
    <mergeCell ref="E877:I877"/>
    <mergeCell ref="E878:I878"/>
    <mergeCell ref="E879:I879"/>
    <mergeCell ref="E880:I880"/>
    <mergeCell ref="A882:I882"/>
    <mergeCell ref="A883:C889"/>
    <mergeCell ref="E883:I883"/>
    <mergeCell ref="E884:I884"/>
    <mergeCell ref="E885:I885"/>
    <mergeCell ref="E886:I886"/>
    <mergeCell ref="E887:I887"/>
    <mergeCell ref="E888:I888"/>
    <mergeCell ref="E889:I889"/>
    <mergeCell ref="A936:I936"/>
    <mergeCell ref="A937:C943"/>
    <mergeCell ref="E937:I937"/>
    <mergeCell ref="E938:I938"/>
    <mergeCell ref="E939:I939"/>
    <mergeCell ref="E940:I940"/>
    <mergeCell ref="E941:I941"/>
    <mergeCell ref="E942:I942"/>
    <mergeCell ref="E943:I943"/>
    <mergeCell ref="A954:I954"/>
    <mergeCell ref="A955:C961"/>
    <mergeCell ref="E955:I955"/>
    <mergeCell ref="E956:I956"/>
    <mergeCell ref="E957:I957"/>
    <mergeCell ref="E958:I958"/>
    <mergeCell ref="E959:I959"/>
    <mergeCell ref="E960:I960"/>
    <mergeCell ref="E961:I961"/>
    <mergeCell ref="E832:I832"/>
    <mergeCell ref="E833:I833"/>
    <mergeCell ref="E834:I834"/>
    <mergeCell ref="E835:I835"/>
    <mergeCell ref="E987:I987"/>
    <mergeCell ref="E988:I988"/>
    <mergeCell ref="E989:I989"/>
    <mergeCell ref="E990:I990"/>
    <mergeCell ref="A837:I837"/>
    <mergeCell ref="A838:C844"/>
    <mergeCell ref="E838:I838"/>
    <mergeCell ref="E839:I839"/>
    <mergeCell ref="E840:I840"/>
    <mergeCell ref="E841:I841"/>
    <mergeCell ref="E842:I842"/>
    <mergeCell ref="E843:I843"/>
    <mergeCell ref="E844:I844"/>
    <mergeCell ref="A965:I965"/>
    <mergeCell ref="A966:C972"/>
    <mergeCell ref="E966:I966"/>
    <mergeCell ref="E967:I967"/>
    <mergeCell ref="E968:I968"/>
    <mergeCell ref="E969:I969"/>
    <mergeCell ref="E970:I970"/>
    <mergeCell ref="E971:I971"/>
    <mergeCell ref="E972:I972"/>
    <mergeCell ref="A901:C907"/>
    <mergeCell ref="E901:I901"/>
    <mergeCell ref="E902:I902"/>
    <mergeCell ref="E903:I903"/>
    <mergeCell ref="E904:I904"/>
    <mergeCell ref="E905:I905"/>
    <mergeCell ref="J810:Q810"/>
    <mergeCell ref="A819:I819"/>
    <mergeCell ref="A820:C826"/>
    <mergeCell ref="E820:I820"/>
    <mergeCell ref="E821:I821"/>
    <mergeCell ref="E822:I822"/>
    <mergeCell ref="E823:I823"/>
    <mergeCell ref="E824:I824"/>
    <mergeCell ref="E825:I825"/>
    <mergeCell ref="E826:I826"/>
    <mergeCell ref="A810:I810"/>
    <mergeCell ref="A811:C817"/>
    <mergeCell ref="E811:I811"/>
    <mergeCell ref="E812:I812"/>
    <mergeCell ref="E813:I813"/>
    <mergeCell ref="E814:I814"/>
    <mergeCell ref="E815:I815"/>
    <mergeCell ref="E816:I816"/>
    <mergeCell ref="E817:I817"/>
    <mergeCell ref="E995:I995"/>
    <mergeCell ref="E996:I996"/>
    <mergeCell ref="E997:I997"/>
    <mergeCell ref="E998:I998"/>
    <mergeCell ref="E999:I999"/>
    <mergeCell ref="A974:I974"/>
    <mergeCell ref="A975:C981"/>
    <mergeCell ref="E975:I975"/>
    <mergeCell ref="E976:I976"/>
    <mergeCell ref="E977:I977"/>
    <mergeCell ref="E978:I978"/>
    <mergeCell ref="E979:I979"/>
    <mergeCell ref="E980:I980"/>
    <mergeCell ref="E981:I981"/>
    <mergeCell ref="A983:I983"/>
    <mergeCell ref="A984:C990"/>
    <mergeCell ref="E984:I984"/>
    <mergeCell ref="E985:I985"/>
    <mergeCell ref="E986:I986"/>
    <mergeCell ref="A368:I368"/>
    <mergeCell ref="A369:C375"/>
    <mergeCell ref="E369:I369"/>
    <mergeCell ref="E370:I370"/>
    <mergeCell ref="E371:I371"/>
    <mergeCell ref="E372:I372"/>
    <mergeCell ref="E373:I373"/>
    <mergeCell ref="E374:I374"/>
    <mergeCell ref="E375:I375"/>
    <mergeCell ref="J1001:Q1001"/>
    <mergeCell ref="A1010:I1010"/>
    <mergeCell ref="A1011:C1017"/>
    <mergeCell ref="E1011:I1011"/>
    <mergeCell ref="E1012:I1012"/>
    <mergeCell ref="E1013:I1013"/>
    <mergeCell ref="E1014:I1014"/>
    <mergeCell ref="E1015:I1015"/>
    <mergeCell ref="E1016:I1016"/>
    <mergeCell ref="E1017:I1017"/>
    <mergeCell ref="A1001:I1001"/>
    <mergeCell ref="A1002:C1008"/>
    <mergeCell ref="E1002:I1002"/>
    <mergeCell ref="E1003:I1003"/>
    <mergeCell ref="E1004:I1004"/>
    <mergeCell ref="E1005:I1005"/>
    <mergeCell ref="E1006:I1006"/>
    <mergeCell ref="E1007:I1007"/>
    <mergeCell ref="E1008:I1008"/>
    <mergeCell ref="A992:I992"/>
    <mergeCell ref="A993:C999"/>
    <mergeCell ref="E993:I993"/>
    <mergeCell ref="E994:I994"/>
  </mergeCells>
  <phoneticPr fontId="5" type="noConversion"/>
  <hyperlinks>
    <hyperlink ref="J810" r:id="rId1" xr:uid="{00000000-0004-0000-0600-000000000000}"/>
  </hyperlinks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90591E54C52FD4A8650F2029E16CEE3" ma:contentTypeVersion="0" ma:contentTypeDescription="Create a new document." ma:contentTypeScope="" ma:versionID="8caef2bbd4f2ff46849ea0144d932ee0">
  <xsd:schema xmlns:xsd="http://www.w3.org/2001/XMLSchema" xmlns:xs="http://www.w3.org/2001/XMLSchema" xmlns:p="http://schemas.microsoft.com/office/2006/metadata/properties" targetNamespace="http://schemas.microsoft.com/office/2006/metadata/properties" ma:root="true" ma:fieldsID="78104b52363cd9ad3d6ff8584d755a81">
    <xsd:element name="properties">
      <xsd:complexType>
        <xsd:sequence>
          <xsd:element name="documentManagement">
            <xsd:complexType>
              <xsd:all/>
            </xsd:complexType>
          </xsd:element>
        </xsd:sequence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��< ? x m l   v e r s i o n = " 1 . 0 "   e n c o d i n g = " u t f - 1 6 " ? > < D a t a M a s h u p   x m l n s = " h t t p : / / s c h e m a s . m i c r o s o f t . c o m / D a t a M a s h u p " > A A A A A B g D A A B Q S w M E F A A C A A g A o J U 9 U A t X T l m o A A A A + A A A A B I A H A B D b 2 5 m a W c v U G F j a 2 F n Z S 5 4 b W w g o h g A K K A U A A A A A A A A A A A A A A A A A A A A A A A A A A A A h Y 8 x D o I w G E a v Q r r T l g p q y E 8 Z W M W Y m B j X p l Z o h G J o E e L V H D y S V 5 B E U T f H 7 + U N 7 3 v c 7 p A O d e V d V G t 1 Y x I U Y I o 8 Z W R z 0 K Z I U O e O / h K l H D Z C n k S h v F E 2 N h 7 s I U G l c + e Y k L 7 v c T / D T V s Q R m l A 9 v l q K 0 t V C / S R 9 X / Z 1 8 Y 6 Y a R C H H a v G M 7 w g u E o i u Y 4 D A M g E 4 Z c m 6 / C x m J M g f x A y L r K d a 3 i 1 9 L P 1 k C m C e T 9 g j 8 B U E s D B B Q A A g A I A K C V P V A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g l T 1 Q K I p H u A 4 A A A A R A A A A E w A c A E Z v c m 1 1 b G F z L 1 N l Y 3 R p b 2 4 x L m 0 g o h g A K K A U A A A A A A A A A A A A A A A A A A A A A A A A A A A A K 0 5 N L s n M z 1 M I h t C G 1 g B Q S w E C L Q A U A A I A C A C g l T 1 Q C 1 d O W a g A A A D 4 A A A A E g A A A A A A A A A A A A A A A A A A A A A A Q 2 9 u Z m l n L 1 B h Y 2 t h Z 2 U u e G 1 s U E s B A i 0 A F A A C A A g A o J U 9 U A / K 6 a u k A A A A 6 Q A A A B M A A A A A A A A A A A A A A A A A 9 A A A A F t D b 2 5 0 Z W 5 0 X 1 R 5 c G V z X S 5 4 b W x Q S w E C L Q A U A A I A C A C g l T 1 Q K I p H u A 4 A A A A R A A A A E w A A A A A A A A A A A A A A A A D l A Q A A R m 9 y b X V s Y X M v U 2 V j d G l v b j E u b V B L B Q Y A A A A A A w A D A M I A A A B A A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A Q A A A A A A A H U B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f r H 0 m D e C Q 0 W Y I / 1 3 2 R X g k g A A A A A C A A A A A A A Q Z g A A A A E A A C A A A A B T b k q s O F W b e D J G E W + T c o b W j B g e Y f y d 1 J W 2 T F v 8 U x 5 L 7 Q A A A A A O g A A A A A I A A C A A A A B 2 M V I U 3 1 t c 3 y G A 2 8 6 O M k + u r 1 o g o T L T q h q o 4 x Z c I G q G J 1 A A A A A 4 t r n W 3 s f z 0 i g O j 3 c u Q 6 j a e + 9 2 u W 0 g + Z u r L u B 6 O N q Z c W H 0 6 i 8 A K 4 Q l 4 L n j I c 5 s U d + W T m 1 X G A q l 3 1 X d m F K n f u a R X T G T y 4 Y H z T z V s F 4 O / 1 E i v E A A A A C s p L I 6 k Z 3 6 J J 7 U G e z U V q R w N v y b S y s D n M o 9 w G k j I M T 0 p 6 3 0 Y w G I M 5 4 E Y 8 M X 7 o Y N 8 O o / Z i s Z L m 3 6 i 2 8 c E 8 F s S 6 s Y < / D a t a M a s h u p > 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52506483-B16B-49C5-B35D-A325A6F8F1B9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87E4DEA5-3D75-44E1-9C06-71C414BA593E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FFAC5093-84F7-4C0E-958B-5C8DC26EF56F}">
  <ds:schemaRefs>
    <ds:schemaRef ds:uri="http://schemas.microsoft.com/office/infopath/2007/PartnerControls"/>
    <ds:schemaRef ds:uri="http://schemas.microsoft.com/office/2006/documentManagement/types"/>
    <ds:schemaRef ds:uri="http://schemas.microsoft.com/office/2006/metadata/properties"/>
    <ds:schemaRef ds:uri="http://purl.org/dc/elements/1.1/"/>
    <ds:schemaRef ds:uri="http://purl.org/dc/dcmitype/"/>
    <ds:schemaRef ds:uri="http://purl.org/dc/terms/"/>
    <ds:schemaRef ds:uri="http://schemas.openxmlformats.org/package/2006/metadata/core-properties"/>
    <ds:schemaRef ds:uri="http://www.w3.org/XML/1998/namespace"/>
  </ds:schemaRefs>
</ds:datastoreItem>
</file>

<file path=customXml/itemProps4.xml><?xml version="1.0" encoding="utf-8"?>
<ds:datastoreItem xmlns:ds="http://schemas.openxmlformats.org/officeDocument/2006/customXml" ds:itemID="{32975F5B-A5F6-4839-B665-A6CF453E7703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20</vt:i4>
      </vt:variant>
      <vt:variant>
        <vt:lpstr>命名范围</vt:lpstr>
      </vt:variant>
      <vt:variant>
        <vt:i4>16</vt:i4>
      </vt:variant>
    </vt:vector>
  </HeadingPairs>
  <TitlesOfParts>
    <vt:vector size="36" baseType="lpstr">
      <vt:lpstr>首页</vt:lpstr>
      <vt:lpstr>品质计算工具</vt:lpstr>
      <vt:lpstr>拾荒</vt:lpstr>
      <vt:lpstr>信条</vt:lpstr>
      <vt:lpstr>学习品</vt:lpstr>
      <vt:lpstr>奶酪</vt:lpstr>
      <vt:lpstr>酒水</vt:lpstr>
      <vt:lpstr>镶嵌品</vt:lpstr>
      <vt:lpstr>工具</vt:lpstr>
      <vt:lpstr>矿业</vt:lpstr>
      <vt:lpstr>作物</vt:lpstr>
      <vt:lpstr>食物表</vt:lpstr>
      <vt:lpstr>餐具</vt:lpstr>
      <vt:lpstr>建筑</vt:lpstr>
      <vt:lpstr>地板</vt:lpstr>
      <vt:lpstr>木材纹理</vt:lpstr>
      <vt:lpstr>伤病</vt:lpstr>
      <vt:lpstr>治疗药</vt:lpstr>
      <vt:lpstr>树木</vt:lpstr>
      <vt:lpstr>地形</vt:lpstr>
      <vt:lpstr>船</vt:lpstr>
      <vt:lpstr>钓鱼工具</vt:lpstr>
      <vt:lpstr>房屋类</vt:lpstr>
      <vt:lpstr>工具类</vt:lpstr>
      <vt:lpstr>家具类</vt:lpstr>
      <vt:lpstr>矿业类</vt:lpstr>
      <vt:lpstr>领域类</vt:lpstr>
      <vt:lpstr>炉火类</vt:lpstr>
      <vt:lpstr>其他</vt:lpstr>
      <vt:lpstr>其他类</vt:lpstr>
      <vt:lpstr>墙</vt:lpstr>
      <vt:lpstr>容器类</vt:lpstr>
      <vt:lpstr>生产加工类</vt:lpstr>
      <vt:lpstr>首页</vt:lpstr>
      <vt:lpstr>陶器</vt:lpstr>
      <vt:lpstr>箱柜类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2020-01-31T16:21:55Z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0x010100290591E54C52FD4A8650F2029E16CEE3</vt:lpwstr>
  </property>
</Properties>
</file>